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8000" sheetId="2" r:id="rId2"/>
    <sheet name="Mises à jour" sheetId="3" r:id="rId3"/>
  </sheets>
  <definedNames/>
  <calcPr calcId="145621"/>
</workbook>
</file>

<file path=xl/sharedStrings.xml><?xml version="1.0" encoding="utf-8"?>
<sst xmlns="http://schemas.openxmlformats.org/spreadsheetml/2006/main" count="6494" uniqueCount="5304">
  <si>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</si>
  <si>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</si>
  <si>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</si>
  <si>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</si>
  <si>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</si>
  <si>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</si>
  <si>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</si>
  <si>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</si>
  <si>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</si>
  <si>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</si>
  <si>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</si>
  <si>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</si>
  <si>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</si>
  <si>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</si>
  <si>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</si>
  <si>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</si>
  <si>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</si>
  <si>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</si>
  <si>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</si>
  <si>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</si>
  <si>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</si>
  <si>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</si>
  <si>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</si>
  <si>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</si>
  <si>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</si>
  <si>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</si>
  <si>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</si>
  <si>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</si>
  <si>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</si>
  <si>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</si>
  <si>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</si>
  <si>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</si>
  <si>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</si>
  <si>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</si>
  <si>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</si>
  <si>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</si>
  <si>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</si>
  <si>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</si>
  <si>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</si>
  <si>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</si>
  <si>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</si>
  <si>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</si>
  <si>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</si>
  <si>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</si>
  <si>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</si>
  <si>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</si>
  <si>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</si>
  <si>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</si>
  <si>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</si>
  <si>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</si>
  <si>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</si>
  <si>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</si>
  <si>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</si>
  <si>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</si>
  <si>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</si>
  <si>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</si>
  <si>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</si>
  <si>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</si>
  <si>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</si>
  <si>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</si>
  <si>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</si>
  <si>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</si>
  <si>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</si>
  <si>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</si>
  <si>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</si>
  <si>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</si>
  <si>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</si>
  <si>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</si>
  <si>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</si>
  <si>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</si>
  <si>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</si>
  <si>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</si>
  <si>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</si>
  <si>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</si>
  <si>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</si>
  <si>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</si>
  <si>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</si>
  <si>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</si>
  <si>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</si>
  <si>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</si>
  <si>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</si>
  <si>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</si>
  <si>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</si>
  <si>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</si>
  <si>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</si>
  <si>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</si>
  <si>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</si>
  <si>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</si>
  <si>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</si>
  <si>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</si>
  <si>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</si>
  <si>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</si>
  <si>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</si>
  <si>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</si>
  <si>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</si>
  <si>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</si>
  <si>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</si>
  <si>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</si>
  <si>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</si>
  <si>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</si>
  <si>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</si>
  <si>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</si>
  <si>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</si>
  <si>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</si>
  <si>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</si>
  <si>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</si>
  <si>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</si>
  <si>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</si>
  <si>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</si>
  <si>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</si>
  <si>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</si>
  <si>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</si>
  <si>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</si>
  <si>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</si>
  <si>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</si>
  <si>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</si>
  <si>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</si>
  <si>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</si>
  <si>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</si>
  <si>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</si>
  <si>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</si>
  <si>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</si>
  <si>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</si>
  <si>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</si>
  <si>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</si>
  <si>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</si>
  <si>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</si>
  <si>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</si>
  <si>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</si>
  <si>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</si>
  <si>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</si>
  <si>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</si>
  <si>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</si>
  <si>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</si>
  <si>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</si>
  <si>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</si>
  <si>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</si>
  <si>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</si>
  <si>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</si>
  <si>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</si>
  <si>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</si>
  <si>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</si>
  <si>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</si>
  <si>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</si>
  <si>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</si>
  <si>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</si>
  <si>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</si>
  <si>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</si>
  <si>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</si>
  <si>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</si>
  <si>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</si>
  <si>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</si>
  <si>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</si>
  <si>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</si>
  <si>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</si>
  <si>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</si>
  <si>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</si>
  <si>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</si>
  <si>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</si>
  <si>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</si>
  <si>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</si>
  <si>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</si>
  <si>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</si>
  <si>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</si>
  <si>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</si>
  <si>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</si>
  <si>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</si>
  <si>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</si>
  <si>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</si>
  <si>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</si>
  <si>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</si>
  <si>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</si>
  <si>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</si>
  <si>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</si>
  <si>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</si>
  <si>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</si>
  <si>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</si>
  <si>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</si>
  <si>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</si>
  <si>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</si>
  <si>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</si>
  <si>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</si>
  <si>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</si>
  <si>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</si>
  <si>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</si>
  <si>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</si>
  <si>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</si>
  <si>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</si>
  <si>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</si>
  <si>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</si>
  <si>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</si>
  <si>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</si>
  <si>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</si>
  <si>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</si>
  <si>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</si>
  <si>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</si>
  <si>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</si>
  <si>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</si>
  <si>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</si>
  <si>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</si>
  <si>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</si>
  <si>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</si>
  <si>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</si>
  <si>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</si>
  <si>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</si>
  <si>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</si>
  <si>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</si>
  <si>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</si>
  <si>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</si>
  <si>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</si>
  <si>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</si>
  <si>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</si>
  <si>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</si>
  <si>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</si>
  <si>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</si>
  <si>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</si>
  <si>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</si>
  <si>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</si>
  <si>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</si>
  <si>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</si>
  <si>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</si>
  <si>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</si>
  <si>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</si>
  <si>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</si>
  <si>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</si>
  <si>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</si>
  <si>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</si>
  <si>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</si>
  <si>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</si>
  <si>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</si>
  <si>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</si>
  <si>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</si>
  <si>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</si>
  <si>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</si>
  <si>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</si>
  <si>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</si>
  <si>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</si>
  <si>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</si>
  <si>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</si>
  <si>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</si>
  <si>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</si>
  <si>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</si>
  <si>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</si>
  <si>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</si>
  <si>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</si>
  <si>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</si>
  <si>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</si>
  <si>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</si>
  <si>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</si>
  <si>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</si>
  <si>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</si>
  <si>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</si>
  <si>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</si>
  <si>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</si>
  <si>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</si>
  <si>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</si>
  <si>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</si>
  <si>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</si>
  <si>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</si>
  <si>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</si>
  <si>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</si>
  <si>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</si>
  <si>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</si>
  <si>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</si>
  <si>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</si>
  <si>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</si>
  <si>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</si>
  <si>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</si>
  <si>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</si>
  <si>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</si>
  <si>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</si>
  <si>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</si>
  <si>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</si>
  <si>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</si>
  <si>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</si>
  <si>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</si>
  <si>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</si>
  <si>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</si>
  <si>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</si>
  <si>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</si>
  <si>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</si>
  <si>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</si>
  <si>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</si>
  <si>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</si>
  <si>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</si>
  <si>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</si>
  <si>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</si>
  <si>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</si>
  <si>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</si>
  <si>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</si>
  <si>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</si>
  <si>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</si>
  <si>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</si>
  <si>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</si>
  <si>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</si>
  <si>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</si>
  <si>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</si>
  <si>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</si>
  <si>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</si>
  <si>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</si>
  <si>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</si>
  <si>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</si>
  <si>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</si>
  <si>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</si>
  <si>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</si>
  <si>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</si>
  <si>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</si>
  <si>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</si>
  <si>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</si>
  <si>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</si>
  <si>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</si>
  <si>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</si>
  <si>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</si>
  <si>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</si>
  <si>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</si>
  <si>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</si>
  <si>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</si>
  <si>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</si>
  <si>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</si>
  <si>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</si>
  <si>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</si>
  <si>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</si>
  <si>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</si>
  <si>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</si>
  <si>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</si>
  <si>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</si>
  <si>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</si>
  <si>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</si>
  <si>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</si>
  <si>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</si>
  <si>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</si>
  <si>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</si>
  <si>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</si>
  <si>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</si>
  <si>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</si>
  <si>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</si>
  <si>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</si>
  <si>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</si>
  <si>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</si>
  <si>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</si>
  <si>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</si>
  <si>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</si>
  <si>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</si>
  <si>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</si>
  <si>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</si>
  <si>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</si>
  <si>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</si>
  <si>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</si>
  <si>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</si>
  <si>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</si>
  <si>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</si>
  <si>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</si>
  <si>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</si>
  <si>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</si>
  <si>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</si>
  <si>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</si>
  <si>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</si>
  <si>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</si>
  <si>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</si>
  <si>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</si>
  <si>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</si>
  <si>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</si>
  <si>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</si>
  <si>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</si>
  <si>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</si>
  <si>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</si>
  <si>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</si>
  <si>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</si>
  <si>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</si>
  <si>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</si>
  <si>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</si>
  <si>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</si>
  <si>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</si>
  <si>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</si>
  <si>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</si>
  <si>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</si>
  <si>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</si>
  <si>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</si>
  <si>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</si>
  <si>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</si>
  <si>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</si>
  <si>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</si>
  <si>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</si>
  <si>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</si>
  <si>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</si>
  <si>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</si>
  <si>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</si>
  <si>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</si>
  <si>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</si>
  <si>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</si>
  <si>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</si>
  <si>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</si>
  <si>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</si>
  <si>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</si>
  <si>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</si>
  <si>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</si>
  <si>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</si>
  <si>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</si>
  <si>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</si>
  <si>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</si>
  <si>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</si>
  <si>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</si>
  <si>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</si>
  <si>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</si>
  <si>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</si>
  <si>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</si>
  <si>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</si>
  <si>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</si>
  <si>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</si>
  <si>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</si>
  <si>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</si>
  <si>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</si>
  <si>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</si>
  <si>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</si>
  <si>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</si>
  <si>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</si>
  <si>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</si>
  <si>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</si>
  <si>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</si>
  <si>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</si>
  <si>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</si>
  <si>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</si>
  <si>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</si>
  <si>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</si>
  <si>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</si>
  <si>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</si>
  <si>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</si>
  <si>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</si>
  <si>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</si>
  <si>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</si>
  <si>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</si>
  <si>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</si>
  <si>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</si>
  <si>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</si>
  <si>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</si>
  <si>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</si>
  <si>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</si>
  <si>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</si>
  <si>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</si>
  <si>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</si>
  <si>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</si>
  <si>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</si>
  <si>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</si>
  <si>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</si>
  <si>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</si>
  <si>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</si>
  <si>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</si>
  <si>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</si>
  <si>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</si>
  <si>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</si>
  <si>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</si>
  <si>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</si>
  <si>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</si>
  <si>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</si>
  <si>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</si>
  <si>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</si>
  <si>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</si>
  <si>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</si>
  <si>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</si>
  <si>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</si>
  <si>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</si>
  <si>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</si>
  <si>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</si>
  <si>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</si>
  <si>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</si>
  <si>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</si>
  <si>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</si>
  <si>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</si>
  <si>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</si>
  <si>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</si>
  <si>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</si>
  <si>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</si>
  <si>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</si>
  <si>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</si>
  <si>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</si>
  <si>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</si>
  <si>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</si>
  <si>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</si>
  <si>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</si>
  <si>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</si>
  <si>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</si>
  <si>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</si>
  <si>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</si>
  <si>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</si>
  <si>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</si>
  <si>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</si>
  <si>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</si>
  <si>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</si>
  <si>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</si>
  <si>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</si>
  <si>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</si>
  <si>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</si>
  <si>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</si>
  <si>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</si>
  <si>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</si>
  <si>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</si>
  <si>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</si>
  <si>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</si>
  <si>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</si>
  <si>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</si>
  <si>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</si>
  <si>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</si>
  <si>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</si>
  <si>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</si>
  <si>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</si>
  <si>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</si>
  <si>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</si>
  <si>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</si>
  <si>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</si>
  <si>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</si>
  <si>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</si>
  <si>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</si>
  <si>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</si>
  <si>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</si>
  <si>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</si>
  <si>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</si>
  <si>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</si>
  <si>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</si>
  <si>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</si>
  <si>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</si>
  <si>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</si>
  <si>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</si>
  <si>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</si>
  <si>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</si>
  <si>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</si>
  <si>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</si>
  <si>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</si>
  <si>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</si>
  <si>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</si>
  <si>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</si>
  <si>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</si>
  <si>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</si>
  <si>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</si>
  <si>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</si>
  <si>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</si>
  <si>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</si>
  <si>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</si>
  <si>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</si>
  <si>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</si>
  <si>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</si>
  <si>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</si>
  <si>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</si>
  <si>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</si>
  <si>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</si>
  <si>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</si>
  <si>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</si>
  <si>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</si>
  <si>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</si>
  <si>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</si>
  <si>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</si>
  <si>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</si>
  <si>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</si>
  <si>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</si>
  <si>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</si>
  <si>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</si>
  <si>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</si>
  <si>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</si>
  <si>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</si>
  <si>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</si>
  <si>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</si>
  <si>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</si>
  <si>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</si>
  <si>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</si>
  <si>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</si>
  <si>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</si>
  <si>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</si>
  <si>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</si>
  <si>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</si>
  <si>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</si>
  <si>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</si>
  <si>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</si>
  <si>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</si>
  <si>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</si>
  <si>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</si>
  <si>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</si>
  <si>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</si>
  <si>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</si>
  <si>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</si>
  <si>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</si>
  <si>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</si>
  <si>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</si>
  <si>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</si>
  <si>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</si>
  <si>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</si>
  <si>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</si>
  <si>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</si>
  <si>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</si>
  <si>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</si>
  <si>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</si>
  <si>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</si>
  <si>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</si>
  <si>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</si>
  <si>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</si>
  <si>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</si>
  <si>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</si>
  <si>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</si>
  <si>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</si>
  <si>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</si>
  <si>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</si>
  <si>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</si>
  <si>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</si>
  <si>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</si>
  <si>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</si>
  <si>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</si>
  <si>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</si>
  <si>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</si>
  <si>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</si>
  <si>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</si>
  <si>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</si>
  <si>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</si>
  <si>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</si>
  <si>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</si>
  <si>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</si>
  <si>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</si>
  <si>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</si>
  <si>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</si>
  <si>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</si>
  <si>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</si>
  <si>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</si>
  <si>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</si>
  <si>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</si>
  <si>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</si>
  <si>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</si>
  <si>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</si>
  <si>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</si>
  <si>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</si>
  <si>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</si>
  <si>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</si>
  <si>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</si>
  <si>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</si>
  <si>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</si>
  <si>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</si>
  <si>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</si>
  <si>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</si>
  <si>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</si>
  <si>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</si>
  <si>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</si>
  <si>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</si>
  <si>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</si>
  <si>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</si>
  <si>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</si>
  <si>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</si>
  <si>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</si>
  <si>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</si>
  <si>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</si>
  <si>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</si>
  <si>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</si>
  <si>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</si>
  <si>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</si>
  <si>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</si>
  <si>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</si>
  <si>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</si>
  <si>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</si>
  <si>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</si>
  <si>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</si>
  <si>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</si>
  <si>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</si>
  <si>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</si>
  <si>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</si>
  <si>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</si>
  <si>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</si>
  <si>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</si>
  <si>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</si>
  <si>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</si>
  <si>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</si>
  <si>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</si>
  <si>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</si>
  <si>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</si>
  <si>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</si>
  <si>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</si>
  <si>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</si>
  <si>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</si>
  <si>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</si>
  <si>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</si>
  <si>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</si>
  <si>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</si>
  <si>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</si>
  <si>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</si>
  <si>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</si>
  <si>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</si>
  <si>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</si>
  <si>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</si>
  <si>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</si>
  <si>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</si>
  <si>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</si>
  <si>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</si>
  <si>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</si>
  <si>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</si>
  <si>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</si>
  <si>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</si>
  <si>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</si>
  <si>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</si>
  <si>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</si>
  <si>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</si>
  <si>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</si>
  <si>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</si>
  <si>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</si>
  <si>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</si>
  <si>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</si>
  <si>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</si>
  <si>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</si>
  <si>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</si>
  <si>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</si>
  <si>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</si>
  <si>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</si>
  <si>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</si>
  <si>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</si>
  <si>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</si>
  <si>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</si>
  <si>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</si>
  <si>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</si>
  <si>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</si>
  <si>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</si>
  <si>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</si>
  <si>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</si>
  <si>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</si>
  <si>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</si>
  <si>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</si>
  <si>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</si>
  <si>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</si>
  <si>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</si>
  <si>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</si>
  <si>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</si>
  <si>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</si>
  <si>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</si>
  <si>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</si>
  <si>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</si>
  <si>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</si>
  <si>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</si>
  <si>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</si>
  <si>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</si>
  <si>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</si>
  <si>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</si>
  <si>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</si>
  <si>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</si>
  <si>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</si>
  <si>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</si>
  <si>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</si>
  <si>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</si>
  <si>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</si>
  <si>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</si>
  <si>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</si>
  <si>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</si>
  <si>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</si>
  <si>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</si>
  <si>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</si>
  <si>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</si>
  <si>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</si>
  <si>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</si>
  <si>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</si>
  <si>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</si>
  <si>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</si>
  <si>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</si>
  <si>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</si>
  <si>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</si>
  <si>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</si>
  <si>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</si>
  <si>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</si>
  <si>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</si>
  <si>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</si>
  <si>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</si>
  <si>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</si>
  <si>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</si>
  <si>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</si>
  <si>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</si>
  <si>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</si>
  <si>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</si>
  <si>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</si>
  <si>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</si>
  <si>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</si>
  <si>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</si>
  <si>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</si>
  <si>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</si>
  <si>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</si>
  <si>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</si>
  <si>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</si>
  <si>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</si>
  <si>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</si>
  <si>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</si>
  <si>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</si>
  <si>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</si>
  <si>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</si>
  <si>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</si>
  <si>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</si>
  <si>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</si>
  <si>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</si>
  <si>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</si>
  <si>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</si>
  <si>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</si>
  <si>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</si>
  <si>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</si>
  <si>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</si>
  <si>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</si>
  <si>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</si>
  <si>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</si>
  <si>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</si>
  <si>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</si>
  <si>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</si>
  <si>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</si>
  <si>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</si>
  <si>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</si>
  <si>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</si>
  <si>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</si>
  <si>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</si>
  <si>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</si>
  <si>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</si>
  <si>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</si>
  <si>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</si>
  <si>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</si>
  <si>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</si>
  <si>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</si>
  <si>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</si>
  <si>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</si>
  <si>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</si>
  <si>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</si>
  <si>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</si>
  <si>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</si>
  <si>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</si>
  <si>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</si>
  <si>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</si>
  <si>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</si>
  <si>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</si>
  <si>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</si>
  <si>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</si>
  <si>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</si>
  <si>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</si>
  <si>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</si>
  <si>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</si>
  <si>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</si>
  <si>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</si>
  <si>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</si>
  <si>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</si>
  <si>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</si>
  <si>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</si>
  <si>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</si>
  <si>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</si>
  <si>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</si>
  <si>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</si>
  <si>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</si>
  <si>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</si>
  <si>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</si>
  <si>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</si>
  <si>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</si>
  <si>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</si>
  <si>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</si>
  <si>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</si>
  <si>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</si>
  <si>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</si>
  <si>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</si>
  <si>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</si>
  <si>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</si>
  <si>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</si>
  <si>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</si>
  <si>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</si>
  <si>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</si>
  <si>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</si>
  <si>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</si>
  <si>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</si>
  <si>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</si>
  <si>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</si>
  <si>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</si>
  <si>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</si>
  <si>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</si>
  <si>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</si>
  <si>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</si>
  <si>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</si>
  <si>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</si>
  <si>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</si>
  <si>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</si>
  <si>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</si>
  <si>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</si>
  <si>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</si>
  <si>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</si>
  <si>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</si>
  <si>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</si>
  <si>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</si>
  <si>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</si>
  <si>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</si>
  <si>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</si>
  <si>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</si>
  <si>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</si>
  <si>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</si>
  <si>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</si>
  <si>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</si>
  <si>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</si>
  <si>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</si>
  <si>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</si>
  <si>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</si>
  <si>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</si>
  <si>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</si>
  <si>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</si>
  <si>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</si>
  <si>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</si>
  <si>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</si>
  <si>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</si>
  <si>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</si>
  <si>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</si>
  <si>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</si>
  <si>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</si>
  <si>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</si>
  <si>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</si>
  <si>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</si>
  <si>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</si>
  <si>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</si>
  <si>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</si>
  <si>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</si>
  <si>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</si>
  <si>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</si>
  <si>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</si>
  <si>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</si>
  <si>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</si>
  <si>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</si>
  <si>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</si>
  <si>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</si>
  <si>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</si>
  <si>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</si>
  <si>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</si>
  <si>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</si>
  <si>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</si>
  <si>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</si>
  <si>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</si>
  <si>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</si>
  <si>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</si>
  <si>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</si>
  <si>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</si>
  <si>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</si>
  <si>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</si>
  <si>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</si>
  <si>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</si>
  <si>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</si>
  <si>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</si>
  <si>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</si>
  <si>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</si>
  <si>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</si>
  <si>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</si>
  <si>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</si>
  <si>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</si>
  <si>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</si>
  <si>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</si>
  <si>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</si>
  <si>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</si>
  <si>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</si>
  <si>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</si>
  <si>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</si>
  <si>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</si>
  <si>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</si>
  <si>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</si>
  <si>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</si>
  <si>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</si>
  <si>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</si>
  <si>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</si>
  <si>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</si>
  <si>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</si>
  <si>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</si>
  <si>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</si>
  <si>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</si>
  <si>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</si>
  <si>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</si>
  <si>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</si>
  <si>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</si>
  <si>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</si>
  <si>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</si>
  <si>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</si>
  <si>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</si>
  <si>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</si>
  <si>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</si>
  <si>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</si>
  <si>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</si>
  <si>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</si>
  <si>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</si>
  <si>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</si>
  <si>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</si>
  <si>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</si>
  <si>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</si>
  <si>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</si>
  <si>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</si>
  <si>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</si>
  <si>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</si>
  <si>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</si>
  <si>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</si>
  <si>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</si>
  <si>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</si>
  <si>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</si>
  <si>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</si>
  <si>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</si>
  <si>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</si>
  <si>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</si>
  <si>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</si>
  <si>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</si>
  <si>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</si>
  <si>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</si>
  <si>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</si>
  <si>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</si>
  <si>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</si>
  <si>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</si>
  <si>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</si>
  <si>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</si>
  <si>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</si>
  <si>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</si>
  <si>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</si>
  <si>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</si>
  <si>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</si>
  <si>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</si>
  <si>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</si>
  <si>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</si>
  <si>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</si>
  <si>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</si>
  <si>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</si>
  <si>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</si>
  <si>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</si>
  <si>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</si>
  <si>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</si>
  <si>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</si>
  <si>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</si>
  <si>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</si>
  <si>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</si>
  <si>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</si>
  <si>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</si>
  <si>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</si>
  <si>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</si>
  <si>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</si>
  <si>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</si>
  <si>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</si>
  <si>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</si>
  <si>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</si>
  <si>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</si>
  <si>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</si>
  <si>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</si>
  <si>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</si>
  <si>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</si>
  <si>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</si>
  <si>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</si>
  <si>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</si>
  <si>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</si>
  <si>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</si>
  <si>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</si>
  <si>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</si>
  <si>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</si>
  <si>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</si>
  <si>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</si>
  <si>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</si>
  <si>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</si>
  <si>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</si>
  <si>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</si>
  <si>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</si>
  <si>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</si>
  <si>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</si>
  <si>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</si>
  <si>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</si>
  <si>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</si>
  <si>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</si>
  <si>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</si>
  <si>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</si>
  <si>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</si>
  <si>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</si>
  <si>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</si>
  <si>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</si>
  <si>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</si>
  <si>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</si>
  <si>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</si>
  <si>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</si>
  <si>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</si>
  <si>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</si>
  <si>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</si>
  <si>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</si>
  <si>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</si>
  <si>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</si>
  <si>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</si>
  <si>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</si>
  <si>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</si>
  <si>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</si>
  <si>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</si>
  <si>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</si>
  <si>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</si>
  <si>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</si>
  <si>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</si>
  <si>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</si>
  <si>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</si>
  <si>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</si>
  <si>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</si>
  <si>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</si>
  <si>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</si>
  <si>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</si>
  <si>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</si>
  <si>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</si>
  <si>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</si>
  <si>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</si>
  <si>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</si>
  <si>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</si>
  <si>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</si>
  <si>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</si>
  <si>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</si>
  <si>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</si>
  <si>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</si>
  <si>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</si>
  <si>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</si>
  <si>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</si>
  <si>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</si>
  <si>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</si>
  <si>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</si>
  <si>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</si>
  <si>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</si>
  <si>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</si>
  <si>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</si>
  <si>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</si>
  <si>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</si>
  <si>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</si>
  <si>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</si>
  <si>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</si>
  <si>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</si>
  <si>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</si>
  <si>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</si>
  <si>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</si>
  <si>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</si>
  <si>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</si>
  <si>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</si>
  <si>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</si>
  <si>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</si>
  <si>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</si>
  <si>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</si>
  <si>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</si>
  <si>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</si>
  <si>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</si>
  <si>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</si>
  <si>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</si>
  <si>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</si>
  <si>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</si>
  <si>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</si>
  <si>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</si>
  <si>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</si>
  <si>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</si>
  <si>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</si>
  <si>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</si>
  <si>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</si>
  <si>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</si>
  <si>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</si>
  <si>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</si>
  <si>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</si>
  <si>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</si>
  <si>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</si>
  <si>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</si>
  <si>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</si>
  <si>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</si>
  <si>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</si>
  <si>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</si>
  <si>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</si>
  <si>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</si>
  <si>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</si>
  <si>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</si>
  <si>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</si>
  <si>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</si>
  <si>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</si>
  <si>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</si>
  <si>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</si>
  <si>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</si>
  <si>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</si>
  <si>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</si>
  <si>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</si>
  <si>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</si>
  <si>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</si>
  <si>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</si>
  <si>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</si>
  <si>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</si>
  <si>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</si>
  <si>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</si>
  <si>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</si>
  <si>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</si>
  <si>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</si>
  <si>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</si>
  <si>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</si>
  <si>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</si>
  <si>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</si>
  <si>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</si>
  <si>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</si>
  <si>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</si>
  <si>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</si>
  <si>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</si>
  <si>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</si>
  <si>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</si>
  <si>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</si>
  <si>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</si>
  <si>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</si>
  <si>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</si>
  <si>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</si>
  <si>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</si>
  <si>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</si>
  <si>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</si>
  <si>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</si>
  <si>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</si>
  <si>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</si>
  <si>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</si>
  <si>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</si>
  <si>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</si>
  <si>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</si>
  <si>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</si>
  <si>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</si>
  <si>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</si>
  <si>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</si>
  <si>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</si>
  <si>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</si>
  <si>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</si>
  <si>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</si>
  <si>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</si>
  <si>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</si>
  <si>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</si>
  <si>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</si>
  <si>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</si>
  <si>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</si>
  <si>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</si>
  <si>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</si>
  <si>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</si>
  <si>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</si>
  <si>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</si>
  <si>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</si>
  <si>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</si>
  <si>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</si>
  <si>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</si>
  <si>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</si>
  <si>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</si>
  <si>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</si>
  <si>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</si>
  <si>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</si>
  <si>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</si>
  <si>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</si>
  <si>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</si>
  <si>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</si>
  <si>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</si>
  <si>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</si>
  <si>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</si>
  <si>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</si>
  <si>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</si>
  <si>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</si>
  <si>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</si>
  <si>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</si>
  <si>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</si>
  <si>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</si>
  <si>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</si>
  <si>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</si>
  <si>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</si>
  <si>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</si>
  <si>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</si>
  <si>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</si>
  <si>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</si>
  <si>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</si>
  <si>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</si>
  <si>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</si>
  <si>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</si>
  <si>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</si>
  <si>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</si>
  <si>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</si>
  <si>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</si>
  <si>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</si>
  <si>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</si>
  <si>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</si>
  <si>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</si>
  <si>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</si>
  <si>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</si>
  <si>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</si>
  <si>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</si>
  <si>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</si>
  <si>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</si>
  <si>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</si>
  <si>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</si>
  <si>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</si>
  <si>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</si>
  <si>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</si>
  <si>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</si>
  <si>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</si>
  <si>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</si>
  <si>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</si>
  <si>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</si>
  <si>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</si>
  <si>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</si>
  <si>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</si>
  <si>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</si>
  <si>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</si>
  <si>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</si>
  <si>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</si>
  <si>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</si>
  <si>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</si>
  <si>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</si>
  <si>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</si>
  <si>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</si>
  <si>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</si>
  <si>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</si>
  <si>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</si>
  <si>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</si>
  <si>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</si>
  <si>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</si>
  <si>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</si>
  <si>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</si>
  <si>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</si>
  <si>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</si>
  <si>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</si>
  <si>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</si>
  <si>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</si>
  <si>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</si>
  <si>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</si>
  <si>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</si>
  <si>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</si>
  <si>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</si>
  <si>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</si>
  <si>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</si>
  <si>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</si>
  <si>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</si>
  <si>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</si>
  <si>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</si>
  <si>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</si>
  <si>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</si>
  <si>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</si>
  <si>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</si>
  <si>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</si>
  <si>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</si>
  <si>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</si>
  <si>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</si>
  <si>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</si>
  <si>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</si>
  <si>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</si>
  <si>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</si>
  <si>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</si>
  <si>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</si>
  <si>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</si>
  <si>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</si>
  <si>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</si>
  <si>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</si>
  <si>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</si>
  <si>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</si>
  <si>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</si>
  <si>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</si>
  <si>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</si>
  <si>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</si>
  <si>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</si>
  <si>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</si>
  <si>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</si>
  <si>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</si>
  <si>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</si>
  <si>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</si>
  <si>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</si>
  <si>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</si>
  <si>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</si>
  <si>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</si>
  <si>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</si>
  <si>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</si>
  <si>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</si>
  <si>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</si>
  <si>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</si>
  <si>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</si>
  <si>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</si>
  <si>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</si>
  <si>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</si>
  <si>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</si>
  <si>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</si>
  <si>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</si>
  <si>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</si>
  <si>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</si>
  <si>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</si>
  <si>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</si>
  <si>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</si>
  <si>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</si>
  <si>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</si>
  <si>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</si>
  <si>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</si>
  <si>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</si>
  <si>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</si>
  <si>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</si>
  <si>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</si>
  <si>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</si>
  <si>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</si>
  <si>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</si>
  <si>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</si>
  <si>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</si>
  <si>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</si>
  <si>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</si>
  <si>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</si>
  <si>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</si>
  <si>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</si>
  <si>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</si>
  <si>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</si>
  <si>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</si>
  <si>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</si>
  <si>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</si>
  <si>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</si>
  <si>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</si>
  <si>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</si>
  <si>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</si>
  <si>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</si>
  <si>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</si>
  <si>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</si>
  <si>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</si>
  <si>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</si>
  <si>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</si>
  <si>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</si>
  <si>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</si>
  <si>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</si>
  <si>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</si>
  <si>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</si>
  <si>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</si>
  <si>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</si>
  <si>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</si>
  <si>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</si>
  <si>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</si>
  <si>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</si>
  <si>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</si>
  <si>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</si>
  <si>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</si>
  <si>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</si>
  <si>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</si>
  <si>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</si>
  <si>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</si>
  <si>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</si>
  <si>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</si>
  <si>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</si>
  <si>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</si>
  <si>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</si>
  <si>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</si>
  <si>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</si>
  <si>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</si>
  <si>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</si>
  <si>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</si>
  <si>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</si>
  <si>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</si>
  <si>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</si>
  <si>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</si>
  <si>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</si>
  <si>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</si>
  <si>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</si>
  <si>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</si>
  <si>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</si>
  <si>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</si>
  <si>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</si>
  <si>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</si>
  <si>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</si>
  <si>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</si>
  <si>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</si>
  <si>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</si>
  <si>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</si>
  <si>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</si>
  <si>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</si>
  <si>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</si>
  <si>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</si>
  <si>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</si>
  <si>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</si>
  <si>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</si>
  <si>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</si>
  <si>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</si>
  <si>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</si>
  <si>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</si>
  <si>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</si>
  <si>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</si>
  <si>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</si>
  <si>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</si>
  <si>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</si>
  <si>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</si>
  <si>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</si>
  <si>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</si>
  <si>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</si>
  <si>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</si>
  <si>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</si>
  <si>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</si>
  <si>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</si>
  <si>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</si>
  <si>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</si>
  <si>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</si>
  <si>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</si>
  <si>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</si>
  <si>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</si>
  <si>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</si>
  <si>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</si>
  <si>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</si>
  <si>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</si>
  <si>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</si>
  <si>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</si>
  <si>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</si>
  <si>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</si>
  <si>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</si>
  <si>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</si>
  <si>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</si>
  <si>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</si>
  <si>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</si>
  <si>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</si>
  <si>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</si>
  <si>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</si>
  <si>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</si>
  <si>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</si>
  <si>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</si>
  <si>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</si>
  <si>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</si>
  <si>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</si>
  <si>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</si>
  <si>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</si>
  <si>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</si>
  <si>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</si>
  <si>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</si>
  <si>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</si>
  <si>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</si>
  <si>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</si>
  <si>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</si>
  <si>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</si>
  <si>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</si>
  <si>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</si>
  <si>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</si>
  <si>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</si>
  <si>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</si>
  <si>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</si>
  <si>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</si>
  <si>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</si>
  <si>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</si>
  <si>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</si>
  <si>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</si>
  <si>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</si>
  <si>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</si>
  <si>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</si>
  <si>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</si>
  <si>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</si>
  <si>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</si>
  <si>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</si>
  <si>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</si>
  <si>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</si>
  <si>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</si>
  <si>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</si>
  <si>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</si>
  <si>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</si>
  <si>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</si>
  <si>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</si>
  <si>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</si>
  <si>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</si>
  <si>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</si>
  <si>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</si>
  <si>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</si>
  <si>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</si>
  <si>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</si>
  <si>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</si>
  <si>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</si>
  <si>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</si>
  <si>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</si>
  <si>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</si>
  <si>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</si>
  <si>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</si>
  <si>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</si>
  <si>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</si>
  <si>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</si>
  <si>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</si>
  <si>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</si>
  <si>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</si>
  <si>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</si>
  <si>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</si>
  <si>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</si>
  <si>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</si>
  <si>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</si>
  <si>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</si>
  <si>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</si>
  <si>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</si>
  <si>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</si>
  <si>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</si>
  <si>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</si>
  <si>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</si>
  <si>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</si>
  <si>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</si>
  <si>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</si>
  <si>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</si>
  <si>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</si>
  <si>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</si>
  <si>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</si>
  <si>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</si>
  <si>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</si>
  <si>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</si>
  <si>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</si>
  <si>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</si>
  <si>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</si>
  <si>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</si>
  <si>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</si>
  <si>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</si>
  <si>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</si>
  <si>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</si>
  <si>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</si>
  <si>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</si>
  <si>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</si>
  <si>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</si>
  <si>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</si>
  <si>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</si>
  <si>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</si>
  <si>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</si>
  <si>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</si>
  <si>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</si>
  <si>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</si>
  <si>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</si>
  <si>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</si>
  <si>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</si>
  <si>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</si>
  <si>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</si>
  <si>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</si>
  <si>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</si>
  <si>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</si>
  <si>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</si>
  <si>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</si>
  <si>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</si>
  <si>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</si>
  <si>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</si>
  <si>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</si>
  <si>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</si>
  <si>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</si>
  <si>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</si>
  <si>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</si>
  <si>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</si>
  <si>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</si>
  <si>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</si>
  <si>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</si>
  <si>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</si>
  <si>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</si>
  <si>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</si>
  <si>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</si>
  <si>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</si>
  <si>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</si>
  <si>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</si>
  <si>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</si>
  <si>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</si>
  <si>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</si>
  <si>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</si>
  <si>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</si>
  <si>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</si>
  <si>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</si>
  <si>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</si>
  <si>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</si>
  <si>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</si>
  <si>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</si>
  <si>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</si>
  <si>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</si>
  <si>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</si>
  <si>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</si>
  <si>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</si>
  <si>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</si>
  <si>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</si>
  <si>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</si>
  <si>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</si>
  <si>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</si>
  <si>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</si>
  <si>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</si>
  <si>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</si>
  <si>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</si>
  <si>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</si>
  <si>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</si>
  <si>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</si>
  <si>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</si>
  <si>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</si>
  <si>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</si>
  <si>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</si>
  <si>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</si>
  <si>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</si>
  <si>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</si>
  <si>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</si>
  <si>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</si>
  <si>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</si>
  <si>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</si>
  <si>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</si>
  <si>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</si>
  <si>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</si>
  <si>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</si>
  <si>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</si>
  <si>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</si>
  <si>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</si>
  <si>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</si>
  <si>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</si>
  <si>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</si>
  <si>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</si>
  <si>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</si>
  <si>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</si>
  <si>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</si>
  <si>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</si>
  <si>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</si>
  <si>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</si>
  <si>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</si>
  <si>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</si>
  <si>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</si>
  <si>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</si>
  <si>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</si>
  <si>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</si>
  <si>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</si>
  <si>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</si>
  <si>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</si>
  <si>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</si>
  <si>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</si>
  <si>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</si>
  <si>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</si>
  <si>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</si>
  <si>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</si>
  <si>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</si>
  <si>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</si>
  <si>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</si>
  <si>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</si>
  <si>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</si>
  <si>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</si>
  <si>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</si>
  <si>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</si>
  <si>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</si>
  <si>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</si>
  <si>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</si>
  <si>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</si>
  <si>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</si>
  <si>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</si>
  <si>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</si>
  <si>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</si>
  <si>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</si>
  <si>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</si>
  <si>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</si>
  <si>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</si>
  <si>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</si>
  <si>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</si>
  <si>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</si>
  <si>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</si>
  <si>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</si>
  <si>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</si>
  <si>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</si>
  <si>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</si>
  <si>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</si>
  <si>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</si>
  <si>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</si>
  <si>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</si>
  <si>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</si>
  <si>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</si>
  <si>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</si>
  <si>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</si>
  <si>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</si>
  <si>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</si>
  <si>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</si>
  <si>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</si>
  <si>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</si>
  <si>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</si>
  <si>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</si>
  <si>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</si>
  <si>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</si>
  <si>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</si>
  <si>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</si>
  <si>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</si>
  <si>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</si>
  <si>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</si>
  <si>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</si>
  <si>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</si>
  <si>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</si>
  <si>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</si>
  <si>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</si>
  <si>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</si>
  <si>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</si>
  <si>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</si>
  <si>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</si>
  <si>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</si>
  <si>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</si>
  <si>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</si>
  <si>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</si>
  <si>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</si>
  <si>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</si>
  <si>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</si>
  <si>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</si>
  <si>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</si>
  <si>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</si>
  <si>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</si>
  <si>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</si>
  <si>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</si>
  <si>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</si>
  <si>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</si>
  <si>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</si>
  <si>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</si>
  <si>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</si>
  <si>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</si>
  <si>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</si>
  <si>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</si>
  <si>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</si>
  <si>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</si>
  <si>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</si>
  <si>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</si>
  <si>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</si>
  <si>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</si>
  <si>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</si>
  <si>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</si>
  <si>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</si>
  <si>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</si>
  <si>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</si>
  <si>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</si>
  <si>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</si>
  <si>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</si>
  <si>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</si>
  <si>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</si>
  <si>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</si>
  <si>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</si>
  <si>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</si>
  <si>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</si>
  <si>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</si>
  <si>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</si>
  <si>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</si>
  <si>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</si>
  <si>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</si>
  <si>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</si>
  <si>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</si>
  <si>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</si>
  <si>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</si>
  <si>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</si>
  <si>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</si>
  <si>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</si>
  <si>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</si>
  <si>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</si>
  <si>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</si>
  <si>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</si>
  <si>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</si>
  <si>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</si>
  <si>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</si>
  <si>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</si>
  <si>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</si>
  <si>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</si>
  <si>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</si>
  <si>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</si>
  <si>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</si>
  <si>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</si>
  <si>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</si>
  <si>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</si>
  <si>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</si>
  <si>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</si>
  <si>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</si>
  <si>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</si>
  <si>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</si>
  <si>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</si>
  <si>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</si>
  <si>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</si>
  <si>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</si>
  <si>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</si>
  <si>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</si>
  <si>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</si>
  <si>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</si>
  <si>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</si>
  <si>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</si>
  <si>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</si>
  <si>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</si>
  <si>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</si>
  <si>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</si>
  <si>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</si>
  <si>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</si>
  <si>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</si>
  <si>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</si>
  <si>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</si>
  <si>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</si>
  <si>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</si>
  <si>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</si>
  <si>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</si>
  <si>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</si>
  <si>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</si>
  <si>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</si>
  <si>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</si>
  <si>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</si>
  <si>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</si>
  <si>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</si>
  <si>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</si>
  <si>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</si>
  <si>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</si>
  <si>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</si>
  <si>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</si>
  <si>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</si>
  <si>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</si>
  <si>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</si>
  <si>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</si>
  <si>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</si>
  <si>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</si>
  <si>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</si>
  <si>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</si>
  <si>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</si>
  <si>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</si>
  <si>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</si>
  <si>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</si>
  <si>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</si>
  <si>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</si>
  <si>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</si>
  <si>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</si>
  <si>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</si>
  <si>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</si>
  <si>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</si>
  <si>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</si>
  <si>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</si>
  <si>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</si>
  <si>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</si>
  <si>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</si>
  <si>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</si>
  <si>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</si>
  <si>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</si>
  <si>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</si>
  <si>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</si>
  <si>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</si>
  <si>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</si>
  <si>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</si>
  <si>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</si>
  <si>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</si>
  <si>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</si>
  <si>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</si>
  <si>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</si>
  <si>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</si>
  <si>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</si>
  <si>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</si>
  <si>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</si>
  <si>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</si>
  <si>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</si>
  <si>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</si>
  <si>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</si>
  <si>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</si>
  <si>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</si>
  <si>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</si>
  <si>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</si>
  <si>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</si>
  <si>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</si>
  <si>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</si>
  <si>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</si>
  <si>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</si>
  <si>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</si>
  <si>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</si>
  <si>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</si>
  <si>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</si>
  <si>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</si>
  <si>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</si>
  <si>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</si>
  <si>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</si>
  <si>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</si>
  <si>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</si>
  <si>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</si>
  <si>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</si>
  <si>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</si>
  <si>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</si>
  <si>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</si>
  <si>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</si>
  <si>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</si>
  <si>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</si>
  <si>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</si>
  <si>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</si>
  <si>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</si>
  <si>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</si>
  <si>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</si>
  <si>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</si>
  <si>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</si>
  <si>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</si>
  <si>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</si>
  <si>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</si>
  <si>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</si>
  <si>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</si>
  <si>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</si>
  <si>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</si>
  <si>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</si>
  <si>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</si>
  <si>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</si>
  <si>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</si>
  <si>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</si>
  <si>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</si>
  <si>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</si>
  <si>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</si>
  <si>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</si>
  <si>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</si>
  <si>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</si>
  <si>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</si>
  <si>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</si>
  <si>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</si>
  <si>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</si>
  <si>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</si>
  <si>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</si>
  <si>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</si>
  <si>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</si>
  <si>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</si>
  <si>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</si>
  <si>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</si>
  <si>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</si>
  <si>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</si>
  <si>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</si>
  <si>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</si>
  <si>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</si>
  <si>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</si>
  <si>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</si>
  <si>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</si>
  <si>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</si>
  <si>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</si>
  <si>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</si>
  <si>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</si>
  <si>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</si>
  <si>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</si>
  <si>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</si>
  <si>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</si>
  <si>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</si>
  <si>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</si>
  <si>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</si>
  <si>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</si>
  <si>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</si>
  <si>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</si>
  <si>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</si>
  <si>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</si>
  <si>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</si>
  <si>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</si>
  <si>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</si>
  <si>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</si>
  <si>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</si>
  <si>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</si>
  <si>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</si>
  <si>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</si>
  <si>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</si>
  <si>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</si>
  <si>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</si>
  <si>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</si>
  <si>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</si>
  <si>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</si>
  <si>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</si>
  <si>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</si>
  <si>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</si>
  <si>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</si>
  <si>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</si>
  <si>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</si>
  <si>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</si>
  <si>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</si>
  <si>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</si>
  <si>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</si>
  <si>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</si>
  <si>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</si>
  <si>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</si>
  <si>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</si>
  <si>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</si>
  <si>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</si>
  <si>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</si>
  <si>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</si>
  <si>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</si>
  <si>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</si>
  <si>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</si>
  <si>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</si>
  <si>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</si>
  <si>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</si>
  <si>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</si>
  <si>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</si>
  <si>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</si>
  <si>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</si>
  <si>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</si>
  <si>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</si>
  <si>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</si>
  <si>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</si>
  <si>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</si>
  <si>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</si>
  <si>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</si>
  <si>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</si>
  <si>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</si>
  <si>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</si>
  <si>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</si>
  <si>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</si>
  <si>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</si>
  <si>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</si>
  <si>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</si>
  <si>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</si>
  <si>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</si>
  <si>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</si>
  <si>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</si>
  <si>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</si>
  <si>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</si>
  <si>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</si>
  <si>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</si>
  <si>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</si>
  <si>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</si>
  <si>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</si>
  <si>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</si>
  <si>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</si>
  <si>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</si>
  <si>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</si>
  <si>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</si>
  <si>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</si>
  <si>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</si>
  <si>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</si>
  <si>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</si>
  <si>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</si>
  <si>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</si>
  <si>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</si>
  <si>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</si>
  <si>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</si>
  <si>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</si>
  <si>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</si>
  <si>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</si>
  <si>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</si>
  <si>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</si>
  <si>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</si>
  <si>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</si>
  <si>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</si>
  <si>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</si>
  <si>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</si>
  <si>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</si>
  <si>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</si>
  <si>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</si>
  <si>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</si>
  <si>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</si>
  <si>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</si>
  <si>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</si>
  <si>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</si>
  <si>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</si>
  <si>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</si>
  <si>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</si>
  <si>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</si>
  <si>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</si>
  <si>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</si>
  <si>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</si>
  <si>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</si>
  <si>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</si>
  <si>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</si>
  <si>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</si>
  <si>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</si>
  <si>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</si>
  <si>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</si>
  <si>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</si>
  <si>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</si>
  <si>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</si>
  <si>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</si>
  <si>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</si>
  <si>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</si>
  <si>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</si>
  <si>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</si>
  <si>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</si>
  <si>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</si>
  <si>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</si>
  <si>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</si>
  <si>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</si>
  <si>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</si>
  <si>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</si>
  <si>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</si>
  <si>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</si>
  <si>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</si>
  <si>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</si>
  <si>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</si>
  <si>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</si>
  <si>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</si>
  <si>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</si>
  <si>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</si>
  <si>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</si>
  <si>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</si>
  <si>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</si>
  <si>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</si>
  <si>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</si>
  <si>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</si>
  <si>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</si>
  <si>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</si>
  <si>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</si>
  <si>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</si>
  <si>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</si>
  <si>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</si>
  <si>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</si>
  <si>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</si>
  <si>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</si>
  <si>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</si>
  <si>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</si>
  <si>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</si>
  <si>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</si>
  <si>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</si>
  <si>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</si>
  <si>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</si>
  <si>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</si>
  <si>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</si>
  <si>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</si>
  <si>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</si>
  <si>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</si>
  <si>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</si>
  <si>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</si>
  <si>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</si>
  <si>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</si>
  <si>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</si>
  <si>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</si>
  <si>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</si>
  <si>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</si>
  <si>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</si>
  <si>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</si>
  <si>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</si>
  <si>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</si>
  <si>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</si>
  <si>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</si>
  <si>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</si>
  <si>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</si>
  <si>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</si>
  <si>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</si>
  <si>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</si>
  <si>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</si>
  <si>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</si>
  <si>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</si>
  <si>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</si>
  <si>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</si>
  <si>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</si>
  <si>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</si>
  <si>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</si>
  <si>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</si>
  <si>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</si>
  <si>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</si>
  <si>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</si>
  <si>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</si>
  <si>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</si>
  <si>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</si>
  <si>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</si>
  <si>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</si>
  <si>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</si>
  <si>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</si>
  <si>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</si>
  <si>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</si>
  <si>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</si>
  <si>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</si>
  <si>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</si>
  <si>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</si>
  <si>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</si>
  <si>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</si>
  <si>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</si>
  <si>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</si>
  <si>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</si>
  <si>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</si>
  <si>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</si>
  <si>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</si>
  <si>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</si>
  <si>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</si>
  <si>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</si>
  <si>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</si>
  <si>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</si>
  <si>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</si>
  <si>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</si>
  <si>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</si>
  <si>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</si>
  <si>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</si>
  <si>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</si>
  <si>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</si>
  <si>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</si>
  <si>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</si>
  <si>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</si>
  <si>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</si>
  <si>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</si>
  <si>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</si>
  <si>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</si>
  <si>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</si>
  <si>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</si>
  <si>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</si>
  <si>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</si>
  <si>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</si>
  <si>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</si>
  <si>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</si>
  <si>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</si>
  <si>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</si>
  <si>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</si>
  <si>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</si>
  <si>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</si>
  <si>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</si>
  <si>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</si>
  <si>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</si>
  <si>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</si>
  <si>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</si>
  <si>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</si>
  <si>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</si>
  <si>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</si>
  <si>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</si>
  <si>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</si>
  <si>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</si>
  <si>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</si>
  <si>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</si>
  <si>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</si>
  <si>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</si>
  <si>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</si>
  <si>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</si>
  <si>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</si>
  <si>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</si>
  <si>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</si>
  <si>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</si>
  <si>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</si>
  <si>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</si>
  <si>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</si>
  <si>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</si>
  <si>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</si>
  <si>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</si>
  <si>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</si>
  <si>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</si>
  <si>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</si>
  <si>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</si>
  <si>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</si>
  <si>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</si>
  <si>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</si>
  <si>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</si>
  <si>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</si>
  <si>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</si>
  <si>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</si>
  <si>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</si>
  <si>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</si>
  <si>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</si>
  <si>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</si>
  <si>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</si>
  <si>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</si>
  <si>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</si>
  <si>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</si>
  <si>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</si>
  <si>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</si>
  <si>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</si>
  <si>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</si>
  <si>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</si>
  <si>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</si>
  <si>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</si>
  <si>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</si>
  <si>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</si>
  <si>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</si>
  <si>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</si>
  <si>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</si>
  <si>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</si>
  <si>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</si>
  <si>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</si>
  <si>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</si>
  <si>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</si>
  <si>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</si>
  <si>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</si>
  <si>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</si>
  <si>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</si>
  <si>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</si>
  <si>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</si>
  <si>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</si>
  <si>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</si>
  <si>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</si>
  <si>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</si>
  <si>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</si>
  <si>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</si>
  <si>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</si>
  <si>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</si>
  <si>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</si>
  <si>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</si>
  <si>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</si>
  <si>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</si>
  <si>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</si>
  <si>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</si>
  <si>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</si>
  <si>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</si>
  <si>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</si>
  <si>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</si>
  <si>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</si>
  <si>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</si>
  <si>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</si>
  <si>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</si>
  <si>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</si>
  <si>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</si>
  <si>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</si>
  <si>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</si>
  <si>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</si>
  <si>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</si>
  <si>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</si>
  <si>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</si>
  <si>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</si>
  <si>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</si>
  <si>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</si>
  <si>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</si>
  <si>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</si>
  <si>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</si>
  <si>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</si>
  <si>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</si>
  <si>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</si>
  <si>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</si>
  <si>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</si>
  <si>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</si>
  <si>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</si>
  <si>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</si>
  <si>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</si>
  <si>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</si>
  <si>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</si>
  <si>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</si>
  <si>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</si>
  <si>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</si>
  <si>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</si>
  <si>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</si>
  <si>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</si>
  <si>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</si>
  <si>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</si>
  <si>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</si>
  <si>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</si>
  <si>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</si>
  <si>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</si>
  <si>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</si>
  <si>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</si>
  <si>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</si>
  <si>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</si>
  <si>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</si>
  <si>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</si>
  <si>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</si>
  <si>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</si>
  <si>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</si>
  <si>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</si>
  <si>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</si>
  <si>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</si>
  <si>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</si>
  <si>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</si>
  <si>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</si>
  <si>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</si>
  <si>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</si>
  <si>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</si>
  <si>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</si>
  <si>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</si>
  <si>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</si>
  <si>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</si>
  <si>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</si>
  <si>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</si>
  <si>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</si>
  <si>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</si>
  <si>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</si>
  <si>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</si>
  <si>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</si>
  <si>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</si>
  <si>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</si>
  <si>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</si>
  <si>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</si>
  <si>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</si>
  <si>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</si>
  <si>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</si>
  <si>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</si>
  <si>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</si>
  <si>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</si>
  <si>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</si>
  <si>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</si>
  <si>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</si>
  <si>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</si>
  <si>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</si>
  <si>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</si>
  <si>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</si>
  <si>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</si>
  <si>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</si>
  <si>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</si>
  <si>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</si>
  <si>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</si>
  <si>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</si>
  <si>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</si>
  <si>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</si>
  <si>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</si>
  <si>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</si>
  <si>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</si>
  <si>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</si>
  <si>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</si>
  <si>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</si>
  <si>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</si>
  <si>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</si>
  <si>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</si>
  <si>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</si>
  <si>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</si>
  <si>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</si>
  <si>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</si>
  <si>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</si>
  <si>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</si>
  <si>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</si>
  <si>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</si>
  <si>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</si>
  <si>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</si>
  <si>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</si>
  <si>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</si>
  <si>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</si>
  <si>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</si>
  <si>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</si>
  <si>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</si>
  <si>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</si>
  <si>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</si>
  <si>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</si>
  <si>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</si>
  <si>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</si>
  <si>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</si>
  <si>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</si>
  <si>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</si>
  <si>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</si>
  <si>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</si>
  <si>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</si>
  <si>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</si>
  <si>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</si>
  <si>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</si>
  <si>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</si>
  <si>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</si>
  <si>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</si>
  <si>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</si>
  <si>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</si>
  <si>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</si>
  <si>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</si>
  <si>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</si>
  <si>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</si>
  <si>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</si>
  <si>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</si>
  <si>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</si>
  <si>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</si>
  <si>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</si>
  <si>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</si>
  <si>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</si>
  <si>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</si>
  <si>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</si>
  <si>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</si>
  <si>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</si>
  <si>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</si>
  <si>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</si>
  <si>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</si>
  <si>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</si>
  <si>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</si>
  <si>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</si>
  <si>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</si>
  <si>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</si>
  <si>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</si>
  <si>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</si>
  <si>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</si>
  <si>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</si>
  <si>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</si>
  <si>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</si>
  <si>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</si>
  <si>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</si>
  <si>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</si>
  <si>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</si>
  <si>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</si>
  <si>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</si>
  <si>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</si>
  <si>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</si>
  <si>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</si>
  <si>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</si>
  <si>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</si>
  <si>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</si>
  <si>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</si>
  <si>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</si>
  <si>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</si>
  <si>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</si>
  <si>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</si>
  <si>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</si>
  <si>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</si>
  <si>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</si>
  <si>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</si>
  <si>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</si>
  <si>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</si>
  <si>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</si>
  <si>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</si>
  <si>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</si>
  <si>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</si>
  <si>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</si>
  <si>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</si>
  <si>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</si>
  <si>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</si>
  <si>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</si>
  <si>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</si>
  <si>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</si>
  <si>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</si>
  <si>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</si>
  <si>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</si>
  <si>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</si>
  <si>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</si>
  <si>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</si>
  <si>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</si>
  <si>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</si>
  <si>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</si>
  <si>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</si>
  <si>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</si>
  <si>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</si>
  <si>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</si>
  <si>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</si>
  <si>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</si>
  <si>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</si>
  <si>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</si>
  <si>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</si>
  <si>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</si>
  <si>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</si>
  <si>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</si>
  <si>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</si>
  <si>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</si>
  <si>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</si>
  <si>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</si>
  <si>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</si>
  <si>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</si>
  <si>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</si>
  <si>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</si>
  <si>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</si>
  <si>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</si>
  <si>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</si>
  <si>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</si>
  <si>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</si>
  <si>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</si>
  <si>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</si>
  <si>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</si>
  <si>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</si>
  <si>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</si>
  <si>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</si>
  <si>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</si>
  <si>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</si>
  <si>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</si>
  <si>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</si>
  <si>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</si>
  <si>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</si>
  <si>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</si>
  <si>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</si>
  <si>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</si>
  <si>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</si>
  <si>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</si>
  <si>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</si>
  <si>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</si>
  <si>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</si>
  <si>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</si>
  <si>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</si>
  <si>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</si>
  <si>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</si>
  <si>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</si>
  <si>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</si>
  <si>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</si>
  <si>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</si>
  <si>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</si>
  <si>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</si>
  <si>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</si>
  <si>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</si>
  <si>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</si>
  <si>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</si>
  <si>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</si>
  <si>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</si>
  <si>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</si>
  <si>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</si>
  <si>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</si>
  <si>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</si>
  <si>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</si>
  <si>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</si>
  <si>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</si>
  <si>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</si>
  <si>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</si>
  <si>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</si>
  <si>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</si>
  <si>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</si>
  <si>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</si>
  <si>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</si>
  <si>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</si>
  <si>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</si>
  <si>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</si>
  <si>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</si>
  <si>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</si>
  <si>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</si>
  <si>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</si>
  <si>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</si>
  <si>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</si>
  <si>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</si>
  <si>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</si>
  <si>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</si>
  <si>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</si>
  <si>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</si>
  <si>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</si>
  <si>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</si>
  <si>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</si>
  <si>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</si>
  <si>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</si>
  <si>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</si>
  <si>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</si>
  <si>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</si>
  <si>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</si>
  <si>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</si>
  <si>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</si>
  <si>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</si>
  <si>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</si>
  <si>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</si>
  <si>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</si>
  <si>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</si>
  <si>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</si>
  <si>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</si>
  <si>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</si>
  <si>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</si>
  <si>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</si>
  <si>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</si>
  <si>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</si>
  <si>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</si>
  <si>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</si>
  <si>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</si>
  <si>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</si>
  <si>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</si>
  <si>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</si>
  <si>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</si>
  <si>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</si>
  <si>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</si>
  <si>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</si>
  <si>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</si>
  <si>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</si>
  <si>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</si>
  <si>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</si>
  <si>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</si>
  <si>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</si>
  <si>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</si>
  <si>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</si>
  <si>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</si>
  <si>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</si>
  <si>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</si>
  <si>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</si>
  <si>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</si>
  <si>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</si>
  <si>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</si>
  <si>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</si>
  <si>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</si>
  <si>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</si>
  <si>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</si>
  <si>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</si>
  <si>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</si>
  <si>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</si>
  <si>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</si>
  <si>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</si>
  <si>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</si>
  <si>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</si>
  <si>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</si>
  <si>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</si>
  <si>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</si>
  <si>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</si>
  <si>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</si>
  <si>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</si>
  <si>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</si>
  <si>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</si>
  <si>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</si>
  <si>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</si>
  <si>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</si>
  <si>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</si>
  <si>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</si>
  <si>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</si>
  <si>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</si>
  <si>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</si>
  <si>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</si>
  <si>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</si>
  <si>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</si>
  <si>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</si>
  <si>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</si>
  <si>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</si>
  <si>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</si>
  <si>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</si>
  <si>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</si>
  <si>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</si>
  <si>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</si>
  <si>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</si>
  <si>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</si>
  <si>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</si>
  <si>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</si>
  <si>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</si>
  <si>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</si>
  <si>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</si>
  <si>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</si>
  <si>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</si>
  <si>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</si>
  <si>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</si>
  <si>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</si>
  <si>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</si>
  <si>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</si>
  <si>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</si>
  <si>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</si>
  <si>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</si>
  <si>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</si>
  <si>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</si>
  <si>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</si>
  <si>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</si>
  <si>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</si>
  <si>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</si>
  <si>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</si>
  <si>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</si>
  <si>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</si>
  <si>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</si>
  <si>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</si>
  <si>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</si>
  <si>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</si>
  <si>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</si>
  <si>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</si>
  <si>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</si>
  <si>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</si>
  <si>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</si>
  <si>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</si>
  <si>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</si>
  <si>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</si>
  <si>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</si>
  <si>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</si>
  <si>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</si>
  <si>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</si>
  <si>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</si>
  <si>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</si>
  <si>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</si>
  <si>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</si>
  <si>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</si>
  <si>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</si>
  <si>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</si>
  <si>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</si>
  <si>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</si>
  <si>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</si>
  <si>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</si>
  <si>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</si>
  <si>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</si>
  <si>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</si>
  <si>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</si>
  <si>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</si>
  <si>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</si>
  <si>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</si>
  <si>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</si>
  <si>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</si>
  <si>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</si>
  <si>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</si>
  <si>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</si>
  <si>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</si>
  <si>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</si>
  <si>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</si>
  <si>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</si>
  <si>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</si>
  <si>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</si>
  <si>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</si>
  <si>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</si>
  <si>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</si>
  <si>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</si>
  <si>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</si>
  <si>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</si>
  <si>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</si>
  <si>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</si>
  <si>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</si>
  <si>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</si>
  <si>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</si>
  <si>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</si>
  <si>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</si>
  <si>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</si>
  <si>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</si>
  <si>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</si>
  <si>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</si>
  <si>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</si>
  <si>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</si>
  <si>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</si>
  <si>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</si>
  <si>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</si>
  <si>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</si>
  <si>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</si>
  <si>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</si>
  <si>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</si>
  <si>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</si>
  <si>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</si>
  <si>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</si>
  <si>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</si>
  <si>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</si>
  <si>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</si>
  <si>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</si>
  <si>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</si>
  <si>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</si>
  <si>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</si>
  <si>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</si>
  <si>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</si>
  <si>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</si>
  <si>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</si>
  <si>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</si>
  <si>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</si>
  <si>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</si>
  <si>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</si>
  <si>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</si>
  <si>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</si>
  <si>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</si>
  <si>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</si>
  <si>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</si>
  <si>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</si>
  <si>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</si>
  <si>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</si>
  <si>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</si>
  <si>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</si>
  <si>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</si>
  <si>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</si>
  <si>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</si>
  <si>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</si>
  <si>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</si>
  <si>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</si>
  <si>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</si>
  <si>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</si>
  <si>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</si>
  <si>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</si>
  <si>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</si>
  <si>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</si>
  <si>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</si>
  <si>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</si>
  <si>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</si>
  <si>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</si>
  <si>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</si>
  <si>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</si>
  <si>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</si>
  <si>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</si>
  <si>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</si>
  <si>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</si>
  <si>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</si>
  <si>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</si>
  <si>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</si>
  <si>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</si>
  <si>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</si>
  <si>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</si>
  <si>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</si>
  <si>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</si>
  <si>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</si>
  <si>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</si>
  <si>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</si>
  <si>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</si>
  <si>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</si>
  <si>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</si>
  <si>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</si>
  <si>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</si>
  <si>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</si>
  <si>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</si>
  <si>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</si>
  <si>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</si>
  <si>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</si>
  <si>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</si>
  <si>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</si>
  <si>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</si>
  <si>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</si>
  <si>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</si>
  <si>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</si>
  <si>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</si>
  <si>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</si>
  <si>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</si>
  <si>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</si>
  <si>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</si>
  <si>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</si>
  <si>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</si>
  <si>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</si>
  <si>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</si>
  <si>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</si>
  <si>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</si>
  <si>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</si>
  <si>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</si>
  <si>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</si>
  <si>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</si>
  <si>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</si>
  <si>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</si>
  <si>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</si>
  <si>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</si>
  <si>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</si>
  <si>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</si>
  <si>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</si>
  <si>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</si>
  <si>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</si>
  <si>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</si>
  <si>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</si>
  <si>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</si>
  <si>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</si>
  <si>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</si>
  <si>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</si>
  <si>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</si>
  <si>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</si>
  <si>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</si>
  <si>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</si>
  <si>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</si>
  <si>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</si>
  <si>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</si>
  <si>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</si>
  <si>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</si>
  <si>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</si>
  <si>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</si>
  <si>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</si>
  <si>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</si>
  <si>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</si>
  <si>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</si>
  <si>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</si>
  <si>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</si>
  <si>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</si>
  <si>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</si>
  <si>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</si>
  <si>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</si>
  <si>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</si>
  <si>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</si>
  <si>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</si>
  <si>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</si>
  <si>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</si>
  <si>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</si>
  <si>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</si>
  <si>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</si>
  <si>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</si>
  <si>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</si>
  <si>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</si>
  <si>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</si>
  <si>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</si>
  <si>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</si>
  <si>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</si>
  <si>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</si>
  <si>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</si>
  <si>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</si>
  <si>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</si>
  <si>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</si>
  <si>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</si>
  <si>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</si>
  <si>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</si>
  <si>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</si>
  <si>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</si>
  <si>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</si>
  <si>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</si>
  <si>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</si>
  <si>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</si>
  <si>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</si>
  <si>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</si>
  <si>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</si>
  <si>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</si>
  <si>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</si>
  <si>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</si>
  <si>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</si>
  <si>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</si>
  <si>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</si>
  <si>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</si>
  <si>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</si>
  <si>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</si>
  <si>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</si>
  <si>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</si>
  <si>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</si>
  <si>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</si>
  <si>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</si>
  <si>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</si>
  <si>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</si>
  <si>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</si>
  <si>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</si>
  <si>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</si>
  <si>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</si>
  <si>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</si>
  <si>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</si>
  <si>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</si>
  <si>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</si>
  <si>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</si>
  <si>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</si>
  <si>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</si>
  <si>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</si>
  <si>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</si>
  <si>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</si>
  <si>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</si>
  <si>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</si>
  <si>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</si>
  <si>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</si>
  <si>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</si>
  <si>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</si>
  <si>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</si>
  <si>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</si>
  <si>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</si>
  <si>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</si>
  <si>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</si>
  <si>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</si>
  <si>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</si>
  <si>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</si>
  <si>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</si>
  <si>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</si>
  <si>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</si>
  <si>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</si>
  <si>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</si>
  <si>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</si>
  <si>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</si>
  <si>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</si>
  <si>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</si>
  <si>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</si>
  <si>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</si>
  <si>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</si>
  <si>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</si>
  <si>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</si>
  <si>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</si>
  <si>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</si>
  <si>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</si>
  <si>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</si>
  <si>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</si>
  <si>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</si>
  <si>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</si>
  <si>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</si>
  <si>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</si>
  <si>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</si>
  <si>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</si>
  <si>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</si>
  <si>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</si>
  <si>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</si>
  <si>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</si>
  <si>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</si>
  <si>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</si>
  <si>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</si>
  <si>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</si>
  <si>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</si>
  <si>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</si>
  <si>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</si>
  <si>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</si>
  <si>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</si>
  <si>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</si>
  <si>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</si>
  <si>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</si>
  <si>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</si>
  <si>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</si>
  <si>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</si>
  <si>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</si>
  <si>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</si>
  <si>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</si>
  <si>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</si>
  <si>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</si>
  <si>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</si>
  <si>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</si>
  <si>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</si>
  <si>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</si>
  <si>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</si>
  <si>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</si>
  <si>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</si>
  <si>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</si>
  <si>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</si>
  <si>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</si>
  <si>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</si>
  <si>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</si>
  <si>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</si>
  <si>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</si>
  <si>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</si>
  <si>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</si>
  <si>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</si>
  <si>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</si>
  <si>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</si>
  <si>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</si>
  <si>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</si>
  <si>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</si>
  <si>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</si>
  <si>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</si>
  <si>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</si>
  <si>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</si>
  <si>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</si>
  <si>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</si>
  <si>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</si>
  <si>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</si>
  <si>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</si>
  <si>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</si>
  <si>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</si>
  <si>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</si>
  <si>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</si>
  <si>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</si>
  <si>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</si>
  <si>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</si>
  <si>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</si>
  <si>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</si>
  <si>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</si>
  <si>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</si>
  <si>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</si>
  <si>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</si>
  <si>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</si>
  <si>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</si>
  <si>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</si>
  <si>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</si>
  <si>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</si>
  <si>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</si>
  <si>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</si>
  <si>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</si>
  <si>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</si>
  <si>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</si>
  <si>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</si>
  <si>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</si>
  <si>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</si>
  <si>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</si>
  <si>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</si>
  <si>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</si>
  <si>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</si>
  <si>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</si>
  <si>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</si>
  <si>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</si>
  <si>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</si>
  <si>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</si>
  <si>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</si>
  <si>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</si>
  <si>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</si>
  <si>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</si>
  <si>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</si>
  <si>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</si>
  <si>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</si>
  <si>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</si>
  <si>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</si>
  <si>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</si>
  <si>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</si>
  <si>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</si>
  <si>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</si>
  <si>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</si>
  <si>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</si>
  <si>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</si>
  <si>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</si>
  <si>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</si>
  <si>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</si>
  <si>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</si>
  <si>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</si>
  <si>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</si>
  <si>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</si>
  <si>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</si>
  <si>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</si>
  <si>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</si>
  <si>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</si>
  <si>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</si>
  <si>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</si>
  <si>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</si>
  <si>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</si>
  <si>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</si>
  <si>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</si>
  <si>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</si>
  <si>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</si>
  <si>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</si>
  <si>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</si>
  <si>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</si>
  <si>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</si>
  <si>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</si>
  <si>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</si>
  <si>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</si>
  <si>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</si>
  <si>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</si>
  <si>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</si>
  <si>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</si>
  <si>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</si>
  <si>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</si>
  <si>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</si>
  <si>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</si>
  <si>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</si>
  <si>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</si>
  <si>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</si>
  <si>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</si>
  <si>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</si>
  <si>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</si>
  <si>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</si>
  <si>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</si>
  <si>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</si>
  <si>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</si>
  <si>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</si>
  <si>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</si>
  <si>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</si>
  <si>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</si>
  <si>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</si>
  <si>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</si>
  <si>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</si>
  <si>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</si>
  <si>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</si>
  <si>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</si>
  <si>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</si>
  <si>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</si>
  <si>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</si>
  <si>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</si>
  <si>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</si>
  <si>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</si>
  <si>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</si>
  <si>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</si>
  <si>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</si>
  <si>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</si>
  <si>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</si>
  <si>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</si>
  <si>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</si>
  <si>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</si>
  <si>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</si>
  <si>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</si>
  <si>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</si>
  <si>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</si>
  <si>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</si>
  <si>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</si>
  <si>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</si>
  <si>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</si>
  <si>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</si>
  <si>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</si>
  <si>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</si>
  <si>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</si>
  <si>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</si>
  <si>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</si>
  <si>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</si>
  <si>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</si>
  <si>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</si>
  <si>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</si>
  <si>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</si>
  <si>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</si>
  <si>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</si>
  <si>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</si>
  <si>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</si>
  <si>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</si>
  <si>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</si>
  <si>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</si>
  <si>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</si>
  <si>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</si>
  <si>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</si>
  <si>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</si>
  <si>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</si>
  <si>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</si>
  <si>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</si>
  <si>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</si>
  <si>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</si>
  <si>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</si>
  <si>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</si>
  <si>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</si>
  <si>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</si>
  <si>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</si>
  <si>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</si>
  <si>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</si>
  <si>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</si>
  <si>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</si>
  <si>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</si>
  <si>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</si>
  <si>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</si>
  <si>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</si>
  <si>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</si>
  <si>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</si>
  <si>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</si>
  <si>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</si>
  <si>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</si>
  <si>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</si>
  <si>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</si>
  <si>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</si>
  <si>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</si>
  <si>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</si>
  <si>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</si>
  <si>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</si>
  <si>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</si>
  <si>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</si>
  <si>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</si>
  <si>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</si>
  <si>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</si>
  <si>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</si>
  <si>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</si>
  <si>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</si>
  <si>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</si>
  <si>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</si>
  <si>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</si>
  <si>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</si>
  <si>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</si>
  <si>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</si>
  <si>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</si>
  <si>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</si>
  <si>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</si>
  <si>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</si>
  <si>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</si>
  <si>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</si>
  <si>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</si>
  <si>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</si>
  <si>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</si>
  <si>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</si>
  <si>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</si>
  <si>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</si>
  <si>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</si>
  <si>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</si>
  <si>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</si>
  <si>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</si>
  <si>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</si>
  <si>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</si>
  <si>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</si>
  <si>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</si>
  <si>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</si>
  <si>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</si>
  <si>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</si>
  <si>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</si>
  <si>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</si>
  <si>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</si>
  <si>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</si>
  <si>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</si>
  <si>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</si>
  <si>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</si>
  <si>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</si>
  <si>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</si>
  <si>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</si>
  <si>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</si>
  <si>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</si>
  <si>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</si>
  <si>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</si>
  <si>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</si>
  <si>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</si>
  <si>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</si>
  <si>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</si>
  <si>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</si>
  <si>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</si>
  <si>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</si>
  <si>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</si>
  <si>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</si>
  <si>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</si>
  <si>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</si>
  <si>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</si>
  <si>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</si>
  <si>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</si>
  <si>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</si>
  <si>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</si>
  <si>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</si>
  <si>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</si>
  <si>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</si>
  <si>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</si>
  <si>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</si>
  <si>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</si>
  <si>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</si>
  <si>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</si>
  <si>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</si>
  <si>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</si>
  <si>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</si>
  <si>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</si>
  <si>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</si>
  <si>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</si>
  <si>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</si>
  <si>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</si>
  <si>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</si>
  <si>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</si>
  <si>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</si>
  <si>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</si>
  <si>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</si>
  <si>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</si>
  <si>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</si>
  <si>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</si>
  <si>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</si>
  <si>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</si>
  <si>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</si>
  <si>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</si>
  <si>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</si>
  <si>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</si>
  <si>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</si>
  <si>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</si>
  <si>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</si>
  <si>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</si>
  <si>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</si>
  <si>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</si>
  <si>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</si>
  <si>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</si>
  <si>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</si>
  <si>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</si>
  <si>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</si>
  <si>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</si>
  <si>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</si>
  <si>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</si>
  <si>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</si>
  <si>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</si>
  <si>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</si>
  <si>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</si>
  <si>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</si>
  <si>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</si>
  <si>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</si>
  <si>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</si>
  <si>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</si>
  <si>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</si>
  <si>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</si>
  <si>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</si>
  <si>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</si>
  <si>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</si>
  <si>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</si>
  <si>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</si>
  <si>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</si>
  <si>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</si>
  <si>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</si>
  <si>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</si>
  <si>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</si>
  <si>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</si>
  <si>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</si>
  <si>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</si>
  <si>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</si>
  <si>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</si>
  <si>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</si>
  <si>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</si>
  <si>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</si>
  <si>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</si>
  <si>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</si>
  <si>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</si>
  <si>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</si>
  <si>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</si>
  <si>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</si>
  <si>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</si>
  <si>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</si>
  <si>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</si>
  <si>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</si>
  <si>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</si>
  <si>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</si>
  <si>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</si>
  <si>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</si>
  <si>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</si>
  <si>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</si>
  <si>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</si>
  <si>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</si>
  <si>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</si>
  <si>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</si>
  <si>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</si>
  <si>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</si>
  <si>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</si>
  <si>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</si>
  <si>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</si>
  <si>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</si>
  <si>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</si>
  <si>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</si>
  <si>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</si>
  <si>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</si>
  <si>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</si>
  <si>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</si>
  <si>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</si>
  <si>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</si>
  <si>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</si>
  <si>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</si>
  <si>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</si>
  <si>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</si>
  <si>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</si>
  <si>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</si>
  <si>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</si>
  <si>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</si>
  <si>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</si>
  <si>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</si>
  <si>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</si>
  <si>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</si>
  <si>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</si>
  <si>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</si>
  <si>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</si>
  <si>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</si>
  <si>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</si>
  <si>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</si>
  <si>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</si>
  <si>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</si>
  <si>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</si>
  <si>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</si>
  <si>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</si>
  <si>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</si>
  <si>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</si>
  <si>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</si>
  <si>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</si>
  <si>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</si>
  <si>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</si>
  <si>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</si>
  <si>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</si>
  <si>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</si>
  <si>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</si>
  <si>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</si>
  <si>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</si>
  <si>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</si>
  <si>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</si>
  <si>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</si>
  <si>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</si>
  <si>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</si>
  <si>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</si>
  <si>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</si>
  <si>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</si>
  <si>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</si>
  <si>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</si>
  <si>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</si>
  <si>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</si>
  <si>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</si>
  <si>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</si>
  <si>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</si>
  <si>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</si>
  <si>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</si>
  <si>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</si>
  <si>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</si>
  <si>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</si>
  <si>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</si>
  <si>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</si>
  <si>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</si>
  <si>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</si>
  <si>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</si>
  <si>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</si>
  <si>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</si>
  <si>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</si>
  <si>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</si>
  <si>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</si>
  <si>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</si>
  <si>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</si>
  <si>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</si>
  <si>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</si>
  <si>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</si>
  <si>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</si>
  <si>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</si>
  <si>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</si>
  <si>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</si>
  <si>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</si>
  <si>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</si>
  <si>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</si>
  <si>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</si>
  <si>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</si>
  <si>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</si>
  <si>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</si>
  <si>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</si>
  <si>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</si>
  <si>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</si>
  <si>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</si>
  <si>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</si>
  <si>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</si>
  <si>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</si>
  <si>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</si>
  <si>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</si>
  <si>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</si>
  <si>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</si>
  <si>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</si>
  <si>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</si>
  <si>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</si>
  <si>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</si>
  <si>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</si>
  <si>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</si>
  <si>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</si>
  <si>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</si>
  <si>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</si>
  <si>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</si>
  <si>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</si>
  <si>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</si>
  <si>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</si>
  <si>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</si>
  <si>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</si>
  <si>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</si>
  <si>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</si>
  <si>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</si>
  <si>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</si>
  <si>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</si>
  <si>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</si>
  <si>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</si>
  <si>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</si>
  <si>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</si>
  <si>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</si>
  <si>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</si>
  <si>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</si>
  <si>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</si>
  <si>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</si>
  <si>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</si>
  <si>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</si>
  <si>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</si>
  <si>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</si>
  <si>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</si>
  <si>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</si>
  <si>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</si>
  <si>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</si>
  <si>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</si>
  <si>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</si>
  <si>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</si>
  <si>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</si>
  <si>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</si>
  <si>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</si>
  <si>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</si>
  <si>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</si>
  <si>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</si>
  <si>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</si>
  <si>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</si>
  <si>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</si>
  <si>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</si>
  <si>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</si>
  <si>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</si>
  <si>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</si>
  <si>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</si>
  <si>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</si>
  <si>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</si>
  <si>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</si>
  <si>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</si>
  <si>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</si>
  <si>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</si>
  <si>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</si>
  <si>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</si>
  <si>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</si>
  <si>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</si>
  <si>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</si>
  <si>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</si>
  <si>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</si>
  <si>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</si>
  <si>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</si>
  <si>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</si>
  <si>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</si>
  <si>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</si>
  <si>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</si>
  <si>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</si>
  <si>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</si>
  <si>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</si>
  <si>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</si>
  <si>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</si>
  <si>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</si>
  <si>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</si>
  <si>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</si>
  <si>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</si>
  <si>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</si>
  <si>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</si>
  <si>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</si>
  <si>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</si>
  <si>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</si>
  <si>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</si>
  <si>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</si>
  <si>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</si>
  <si>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</si>
  <si>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</si>
  <si>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</si>
  <si>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</si>
  <si>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</si>
  <si>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</si>
  <si>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</si>
  <si>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</si>
  <si>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</si>
  <si>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</si>
  <si>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</si>
  <si>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</si>
  <si>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</si>
  <si>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</si>
  <si>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</si>
  <si>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</si>
  <si>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</si>
  <si>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</si>
  <si>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</si>
  <si>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</si>
  <si>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</si>
  <si>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</si>
  <si>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</si>
  <si>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</si>
  <si>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</si>
  <si>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</si>
  <si>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</si>
  <si>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</si>
  <si>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</si>
  <si>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</si>
  <si>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</si>
  <si>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</si>
  <si>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</si>
  <si>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</si>
  <si>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</si>
  <si>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</si>
  <si>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</si>
  <si>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</si>
  <si>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</si>
  <si>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</si>
  <si>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</si>
  <si>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</si>
  <si>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</si>
  <si>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</si>
  <si>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</si>
  <si>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</si>
  <si>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</si>
  <si>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</si>
  <si>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</si>
  <si>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</si>
  <si>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</si>
  <si>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</si>
  <si>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</si>
  <si>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</si>
  <si>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</si>
  <si>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</si>
  <si>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</si>
  <si>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</si>
  <si>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</si>
  <si>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</si>
  <si>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</si>
  <si>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</si>
  <si>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</si>
  <si>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</si>
  <si>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</si>
  <si>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</si>
  <si>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</si>
  <si>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</si>
  <si>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</si>
  <si>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</si>
  <si>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</si>
  <si>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</si>
  <si>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</si>
  <si>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</si>
  <si>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</si>
  <si>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</si>
  <si>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</si>
  <si>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</si>
  <si>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</si>
  <si>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</si>
  <si>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</si>
  <si>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</si>
  <si>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</si>
  <si>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</si>
  <si>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</si>
  <si>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</si>
  <si>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</si>
  <si>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</si>
  <si>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</si>
  <si>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</si>
  <si>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</si>
  <si>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</si>
  <si>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</si>
  <si>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</si>
  <si>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</si>
  <si>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</si>
  <si>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</si>
  <si>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</si>
  <si>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</si>
  <si>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</si>
  <si>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</si>
  <si>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</si>
  <si>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</si>
  <si>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</si>
  <si>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</si>
  <si>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</si>
  <si>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</si>
  <si>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</si>
  <si>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</si>
  <si>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</si>
  <si>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</si>
  <si>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</si>
  <si>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</si>
  <si>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</si>
  <si>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</si>
  <si>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</si>
  <si>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</si>
  <si>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</si>
  <si>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</si>
  <si>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</si>
  <si>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</si>
  <si>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</si>
  <si>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</si>
  <si>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</si>
  <si>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</si>
  <si>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</si>
  <si>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</si>
  <si>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</si>
  <si>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</si>
  <si>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</si>
  <si>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</si>
  <si>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</si>
  <si>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</si>
  <si>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</si>
  <si>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</si>
  <si>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</si>
  <si>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</si>
  <si>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</si>
  <si>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</si>
  <si>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</si>
  <si>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</si>
  <si>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</si>
  <si>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</si>
  <si>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</si>
  <si>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</si>
  <si>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</si>
  <si>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</si>
  <si>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</si>
  <si>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</si>
  <si>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</si>
  <si>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</si>
  <si>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</si>
  <si>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</si>
  <si>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</si>
  <si>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</si>
  <si>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</si>
  <si>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</si>
  <si>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</si>
  <si>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</si>
  <si>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</si>
  <si>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</si>
  <si>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</si>
  <si>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</si>
  <si>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</si>
  <si>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</si>
  <si>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</si>
  <si>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</si>
  <si>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</si>
  <si>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</si>
  <si>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</si>
  <si>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</si>
  <si>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</si>
  <si>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</si>
  <si>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</si>
  <si>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</si>
  <si>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</si>
  <si>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</si>
  <si>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</si>
  <si>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</si>
  <si>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</si>
  <si>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</si>
  <si>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</si>
  <si>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</si>
  <si>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</si>
  <si>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</si>
  <si>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</si>
  <si>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</si>
  <si>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</si>
  <si>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</si>
  <si>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</si>
  <si>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</si>
  <si>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</si>
  <si>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</si>
  <si>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</si>
  <si>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</si>
  <si>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</si>
  <si>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</si>
  <si>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</si>
  <si>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</si>
  <si>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</si>
  <si>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</si>
  <si>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</si>
  <si>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</si>
  <si>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</si>
  <si>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</si>
  <si>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</si>
  <si>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</si>
  <si>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</si>
  <si>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</si>
  <si>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</si>
  <si>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</si>
  <si>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</si>
  <si>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</si>
  <si>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</si>
  <si>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</si>
  <si>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</si>
  <si>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</si>
  <si>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</si>
  <si>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</si>
  <si>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</si>
  <si>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</si>
  <si>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</si>
  <si>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</si>
  <si>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</si>
  <si>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</si>
  <si>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</si>
  <si>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</si>
  <si>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</si>
  <si>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</si>
  <si>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</si>
  <si>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</si>
  <si>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</si>
  <si>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</si>
  <si>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</si>
  <si>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</si>
  <si>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</si>
  <si>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</si>
  <si>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</si>
  <si>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</si>
  <si>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</si>
  <si>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</si>
  <si>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</si>
  <si>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</si>
  <si>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</si>
  <si>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</si>
  <si>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</si>
  <si>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</si>
  <si>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</si>
  <si>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</si>
  <si>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</si>
  <si>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</si>
  <si>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</si>
  <si>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</si>
  <si>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</si>
  <si>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</si>
  <si>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</si>
  <si>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</si>
  <si>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</si>
  <si>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</si>
  <si>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</si>
  <si>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</si>
  <si>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</si>
  <si>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</si>
  <si>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</si>
  <si>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</si>
  <si>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</si>
  <si>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</si>
  <si>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</si>
  <si>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</si>
  <si>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</si>
  <si>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</si>
  <si>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</si>
  <si>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</si>
  <si>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</si>
  <si>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</si>
  <si>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</si>
  <si>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</si>
  <si>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</si>
  <si>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</si>
  <si>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</si>
  <si>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</si>
  <si>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</si>
  <si>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</si>
  <si>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</si>
  <si>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</si>
  <si>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</si>
  <si>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</si>
  <si>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</si>
  <si>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</si>
  <si>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</si>
  <si>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</si>
  <si>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</si>
  <si>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</si>
  <si>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</si>
  <si>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</si>
  <si>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</si>
  <si>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</si>
  <si>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</si>
  <si>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</si>
  <si>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</si>
  <si>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</si>
  <si>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</si>
  <si>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</si>
  <si>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</si>
  <si>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</si>
  <si>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</si>
  <si>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</si>
  <si>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</si>
  <si>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</si>
  <si>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</si>
  <si>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</si>
  <si>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</si>
  <si>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</si>
  <si>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</si>
  <si>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</si>
  <si>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</si>
  <si>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</si>
  <si>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</si>
  <si>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</si>
  <si>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</si>
  <si>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</si>
  <si>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</si>
  <si>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</si>
  <si>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</si>
  <si>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</si>
  <si>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</si>
  <si>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</si>
  <si>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</si>
  <si>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</si>
  <si>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</si>
  <si>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</si>
  <si>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</si>
  <si>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</si>
  <si>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</si>
  <si>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</si>
  <si>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</si>
  <si>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</si>
  <si>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</si>
  <si>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</si>
  <si>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</si>
  <si>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</si>
  <si>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</si>
  <si>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</si>
  <si>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</si>
  <si>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</si>
  <si>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</si>
  <si>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</si>
  <si>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</si>
  <si>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</si>
  <si>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</si>
  <si>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</si>
  <si>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</si>
  <si>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</si>
  <si>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</si>
  <si>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</si>
  <si>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</si>
  <si>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</si>
  <si>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</si>
  <si>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</si>
  <si>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</si>
  <si>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</si>
  <si>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</si>
  <si>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</si>
  <si>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</si>
  <si>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</si>
  <si>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</si>
  <si>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</si>
  <si>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</si>
  <si>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</si>
  <si>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</si>
  <si>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</si>
  <si>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</si>
  <si>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</si>
  <si>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</si>
  <si>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</si>
  <si>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</si>
  <si>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</si>
  <si>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</si>
  <si>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</si>
  <si>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</si>
  <si>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</si>
  <si>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</si>
  <si>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</si>
  <si>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</si>
  <si>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</si>
  <si>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</si>
  <si>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</si>
  <si>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</si>
  <si>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</si>
  <si>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</si>
  <si>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</si>
  <si>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</si>
  <si>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</si>
  <si>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</si>
  <si>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</si>
  <si>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</si>
  <si>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</si>
  <si>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</si>
  <si>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</si>
  <si>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</si>
  <si>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</si>
  <si>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</si>
  <si>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</si>
  <si>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</si>
  <si>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</si>
  <si>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</si>
  <si>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</si>
  <si>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</si>
  <si>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</si>
  <si>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</si>
  <si>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</si>
  <si>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</si>
  <si>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</si>
  <si>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</si>
  <si>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</si>
  <si>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</si>
  <si>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</si>
  <si>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</si>
  <si>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</si>
  <si>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</si>
  <si>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</si>
  <si>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</si>
  <si>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</si>
  <si>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</si>
  <si>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</si>
  <si>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</si>
  <si>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</si>
  <si>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</si>
  <si>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</si>
  <si>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</si>
  <si>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</si>
  <si>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</si>
  <si>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</si>
  <si>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</si>
  <si>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</si>
  <si>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</si>
  <si>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</si>
  <si>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</si>
  <si>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</si>
  <si>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</si>
  <si>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</si>
  <si>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</si>
  <si>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</si>
  <si>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</si>
  <si>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</si>
  <si>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</si>
  <si>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</si>
  <si>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</si>
  <si>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</si>
  <si>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</si>
  <si>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</si>
  <si>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</si>
  <si>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</si>
  <si>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</si>
  <si>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</si>
  <si>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</si>
  <si>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</si>
  <si>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</si>
  <si>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</si>
  <si>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</si>
  <si>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</si>
  <si>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</si>
  <si>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</si>
  <si>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</si>
  <si>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</si>
  <si>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</si>
  <si>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</si>
  <si>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</si>
  <si>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</si>
  <si>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</si>
  <si>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</si>
  <si>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</si>
  <si>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</si>
  <si>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</si>
  <si>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</si>
  <si>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</si>
  <si>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</si>
  <si>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</si>
  <si>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</si>
  <si>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</si>
  <si>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</si>
  <si>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</si>
  <si>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</si>
  <si>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</si>
  <si>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</si>
  <si>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</si>
  <si>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</si>
  <si>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</si>
  <si>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</si>
  <si>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</si>
  <si>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</si>
  <si>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</si>
  <si>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</si>
  <si>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</si>
  <si>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</si>
  <si>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</si>
  <si>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</si>
  <si>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</si>
  <si>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</si>
  <si>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</si>
  <si>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</si>
  <si>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</si>
  <si>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</si>
  <si>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</si>
  <si>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</si>
  <si>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</si>
  <si>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</si>
  <si>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</si>
  <si>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</si>
  <si>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</si>
  <si>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</si>
  <si>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</si>
  <si>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</si>
  <si>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</si>
  <si>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</si>
  <si>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</si>
  <si>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</si>
  <si>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</si>
  <si>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</si>
  <si>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</si>
  <si>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</si>
  <si>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</si>
  <si>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</si>
  <si>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</si>
  <si>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</si>
  <si>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</si>
  <si>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</si>
  <si>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</si>
  <si>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</si>
  <si>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</si>
  <si>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</si>
  <si>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</si>
  <si>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</si>
  <si>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</si>
  <si>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</si>
  <si>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</si>
  <si>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</si>
  <si>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</si>
  <si>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</si>
  <si>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</si>
  <si>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</si>
  <si>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</si>
  <si>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</si>
  <si>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</si>
  <si>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</si>
  <si>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</si>
  <si>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</si>
  <si>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</si>
  <si>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</si>
  <si>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</si>
  <si>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</si>
  <si>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</si>
  <si>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</si>
  <si>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</si>
  <si>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</si>
  <si>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</si>
  <si>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</si>
  <si>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</si>
  <si>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</si>
  <si>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</si>
  <si>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</si>
  <si>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</si>
  <si>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</si>
  <si>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</si>
  <si>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</si>
  <si>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</si>
  <si>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</si>
  <si>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</si>
  <si>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</si>
  <si>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</si>
  <si>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</si>
  <si>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</si>
  <si>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</si>
  <si>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</si>
  <si>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</si>
  <si>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</si>
  <si>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</si>
  <si>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</si>
  <si>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</si>
  <si>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</si>
  <si>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</si>
  <si>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</si>
  <si>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</si>
  <si>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</si>
  <si>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</si>
  <si>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</si>
  <si>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</si>
  <si>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</si>
  <si>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</si>
  <si>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</si>
  <si>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</si>
  <si>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</si>
  <si>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</si>
  <si>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</si>
  <si>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</si>
  <si>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</si>
  <si>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</si>
  <si>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</si>
  <si>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</si>
  <si>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</si>
  <si>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</si>
  <si>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</si>
  <si>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</si>
  <si>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</si>
  <si>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</si>
  <si>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</si>
  <si>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</si>
  <si>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</si>
  <si>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</si>
  <si>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</si>
  <si>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</si>
  <si>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</si>
  <si>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</si>
  <si>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</si>
  <si>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</si>
  <si>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</si>
  <si>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</si>
  <si>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</si>
  <si>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</si>
  <si>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</si>
  <si>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</si>
  <si>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</si>
  <si>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</si>
  <si>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</si>
  <si>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</si>
  <si>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</si>
  <si>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</si>
  <si>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</si>
  <si>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</si>
  <si>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</si>
  <si>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</si>
  <si>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</si>
  <si>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</si>
  <si>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</si>
  <si>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</si>
  <si>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</si>
  <si>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</si>
  <si>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</si>
  <si>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</si>
  <si>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</si>
  <si>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</si>
  <si>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</si>
  <si>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</si>
  <si>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</si>
  <si>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</si>
  <si>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</si>
  <si>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</si>
  <si>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</si>
  <si>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</si>
  <si>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</si>
  <si>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</si>
  <si>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</si>
  <si>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</si>
  <si>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</si>
  <si>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</si>
  <si>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</si>
  <si>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</si>
  <si>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</si>
  <si>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</si>
  <si>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</si>
  <si>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</si>
  <si>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</si>
  <si>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</si>
  <si>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</si>
  <si>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</si>
  <si>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</si>
  <si>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</si>
  <si>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</si>
  <si>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</si>
  <si>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</si>
  <si>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</si>
  <si>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</si>
  <si>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</si>
  <si>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</si>
  <si>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</si>
  <si>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</si>
  <si>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</si>
  <si>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</si>
  <si>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</si>
  <si>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</si>
  <si>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</si>
  <si>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</si>
  <si>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</si>
  <si>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</si>
  <si>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</si>
  <si>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</si>
  <si>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</si>
  <si>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</si>
  <si>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</si>
  <si>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</si>
  <si>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</si>
  <si>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</si>
  <si>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</si>
  <si>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</si>
  <si>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</si>
  <si>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</si>
  <si>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</si>
  <si>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</si>
  <si>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</si>
  <si>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</si>
  <si>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</si>
  <si>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</si>
  <si>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</si>
  <si>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</si>
  <si>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</si>
  <si>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</si>
  <si>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</si>
  <si>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</si>
  <si>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</si>
  <si>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</si>
  <si>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</si>
  <si>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</si>
  <si>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</si>
  <si>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</si>
  <si>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</si>
  <si>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</si>
  <si>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</si>
  <si>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</si>
  <si>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</si>
  <si>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</si>
  <si>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</si>
  <si>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</si>
  <si>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</si>
  <si>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</si>
  <si>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</si>
  <si>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</si>
  <si>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</si>
  <si>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</si>
  <si>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</si>
  <si>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</si>
  <si>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</si>
  <si>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</si>
  <si>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</si>
  <si>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</si>
  <si>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</si>
  <si>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</si>
  <si>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</si>
  <si>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</si>
  <si>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</si>
  <si>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</si>
  <si>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</si>
  <si>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</si>
  <si>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</si>
  <si>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</si>
  <si>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</si>
  <si>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</si>
  <si>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</si>
  <si>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</si>
  <si>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</si>
  <si>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</si>
  <si>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</si>
  <si>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</si>
  <si>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</si>
  <si>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</si>
  <si>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</si>
  <si>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</si>
  <si>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</si>
  <si>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</si>
  <si>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</si>
  <si>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</si>
  <si>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</si>
  <si>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</si>
  <si>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</si>
  <si>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</si>
  <si>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</si>
  <si>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</si>
  <si>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</si>
  <si>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</si>
  <si>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</si>
  <si>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</si>
  <si>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</si>
  <si>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</si>
  <si>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</si>
  <si>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</si>
  <si>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</si>
  <si>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</si>
  <si>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</si>
  <si>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</si>
  <si>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</si>
  <si>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</si>
  <si>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</si>
  <si>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</si>
  <si>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</si>
  <si>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</si>
  <si>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</si>
  <si>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</si>
  <si>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</si>
  <si>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</si>
  <si>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</si>
  <si>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</si>
  <si>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</si>
  <si>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</si>
  <si>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</si>
  <si>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</si>
  <si>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</si>
  <si>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</si>
  <si>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</si>
  <si>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</si>
  <si>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</si>
  <si>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</si>
  <si>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</si>
  <si>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</si>
  <si>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</si>
  <si>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</si>
  <si>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</si>
  <si>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</si>
  <si>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</si>
  <si>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</si>
  <si>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</si>
  <si>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</si>
  <si>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</si>
  <si>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</si>
  <si>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</si>
  <si>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</si>
  <si>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</si>
  <si>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</si>
  <si>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</si>
  <si>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</si>
  <si>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</si>
  <si>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</si>
  <si>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</si>
  <si>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</si>
  <si>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</si>
  <si>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</si>
  <si>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</si>
  <si>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</si>
  <si>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</si>
  <si>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</si>
  <si>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</si>
  <si>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</si>
  <si>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</si>
  <si>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</si>
  <si>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</si>
  <si>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</si>
  <si>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</si>
  <si>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</si>
  <si>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</si>
  <si>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</si>
  <si>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</si>
  <si>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</si>
  <si>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</si>
  <si>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</si>
  <si>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</si>
  <si>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</si>
  <si>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</si>
  <si>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</si>
  <si>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</si>
  <si>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</si>
  <si>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</si>
  <si>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</si>
  <si>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</si>
  <si>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</si>
  <si>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</si>
  <si>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</si>
  <si>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</si>
  <si>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</si>
  <si>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</si>
  <si>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</si>
  <si>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</si>
  <si>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</si>
  <si>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</si>
  <si>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</si>
  <si>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</si>
  <si>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</si>
  <si>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</si>
  <si>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</si>
  <si>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</si>
  <si>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</si>
  <si>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</si>
  <si>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</si>
  <si>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</si>
  <si>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</si>
  <si>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</si>
  <si>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</si>
  <si>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</si>
  <si>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</si>
  <si>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</si>
  <si>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</si>
  <si>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</si>
  <si>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</si>
  <si>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</si>
  <si>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</si>
  <si>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</si>
  <si>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</si>
  <si>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</si>
  <si>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</si>
  <si>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</si>
  <si>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</si>
  <si>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</si>
  <si>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</si>
  <si>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</si>
  <si>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</si>
  <si>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</si>
  <si>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</si>
  <si>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</si>
  <si>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</si>
  <si>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</si>
  <si>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</si>
  <si>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</si>
  <si>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</si>
  <si>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</si>
  <si>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</si>
  <si>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</si>
  <si>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</si>
  <si>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</si>
  <si>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</si>
  <si>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</si>
  <si>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</si>
  <si>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</si>
  <si>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</si>
  <si>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</si>
  <si>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</si>
  <si>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</si>
  <si>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</si>
  <si>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</si>
  <si>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</si>
  <si>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</si>
  <si>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</si>
  <si>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</si>
  <si>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</si>
  <si>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</si>
  <si>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</si>
  <si>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</si>
  <si>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</si>
  <si>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</si>
  <si>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</si>
  <si>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</si>
  <si>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</si>
  <si>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</si>
  <si>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</si>
  <si>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</si>
  <si>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</si>
  <si>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</si>
  <si>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</si>
  <si>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</si>
  <si>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</si>
  <si>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</si>
  <si>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</si>
  <si>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</si>
  <si>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</si>
  <si>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</si>
  <si>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</si>
  <si>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</si>
  <si>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</si>
  <si>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</si>
  <si>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</si>
  <si>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</si>
  <si>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</si>
  <si>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</si>
  <si>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</si>
  <si>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</si>
  <si>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</si>
  <si>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</si>
  <si>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</si>
  <si>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</si>
  <si>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</si>
  <si>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</si>
  <si>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</si>
  <si>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</si>
  <si>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</si>
  <si>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</si>
  <si>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</si>
  <si>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</si>
  <si>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</si>
  <si>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</si>
  <si>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</si>
  <si>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</si>
  <si>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</si>
  <si>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</si>
  <si>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</si>
  <si>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</si>
  <si>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</si>
  <si>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</si>
  <si>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</si>
  <si>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</si>
  <si>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</si>
  <si>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</si>
  <si>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</si>
  <si>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</si>
  <si>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</si>
  <si>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</si>
  <si>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</si>
  <si>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</si>
  <si>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</si>
  <si>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</si>
  <si>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</si>
  <si>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</si>
  <si>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</si>
  <si>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</si>
  <si>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</si>
  <si>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</si>
  <si>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</si>
  <si>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</si>
  <si>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</si>
  <si>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</si>
  <si>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</si>
  <si>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</si>
  <si>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</si>
  <si>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</si>
  <si>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</si>
  <si>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</si>
  <si>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</si>
  <si>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</si>
  <si>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</si>
  <si>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</si>
  <si>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</si>
  <si>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</si>
  <si>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</si>
  <si>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</si>
  <si>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</si>
  <si>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</si>
  <si>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</si>
  <si>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</si>
  <si>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</si>
  <si>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</si>
  <si>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</si>
  <si>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</si>
  <si>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</si>
  <si>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</si>
  <si>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</si>
  <si>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</si>
  <si>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</si>
  <si>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</si>
  <si>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</si>
  <si>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</si>
  <si>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</si>
  <si>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</si>
  <si>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</si>
  <si>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</si>
  <si>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</si>
  <si>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</si>
  <si>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</si>
  <si>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</si>
  <si>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</si>
  <si>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</si>
  <si>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</si>
  <si>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</si>
  <si>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</si>
  <si>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</si>
  <si>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</si>
  <si>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</si>
  <si>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</si>
  <si>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</si>
  <si>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</si>
  <si>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</si>
  <si>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</si>
  <si>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</si>
  <si>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</si>
  <si>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</si>
  <si>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</si>
  <si>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</si>
  <si>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</si>
  <si>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</si>
  <si>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</si>
  <si>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</si>
  <si>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</si>
  <si>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</si>
  <si>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</si>
  <si>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</si>
  <si>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</si>
  <si>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</si>
  <si>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</si>
  <si>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</si>
  <si>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</si>
  <si>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</si>
  <si>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</si>
  <si>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</si>
  <si>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</si>
  <si>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</si>
  <si>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</si>
  <si>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</si>
  <si>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</si>
  <si>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</si>
  <si>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</si>
  <si>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</si>
  <si>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</si>
  <si>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</si>
  <si>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</si>
  <si>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</si>
  <si>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</si>
  <si>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</si>
  <si>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</si>
  <si>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</si>
  <si>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</si>
  <si>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</si>
  <si>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</si>
  <si>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</si>
  <si>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</si>
  <si>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</si>
  <si>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</si>
  <si>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</si>
  <si>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</si>
  <si>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</si>
  <si>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</si>
  <si>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</si>
  <si>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</si>
  <si>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</si>
  <si>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</si>
  <si>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</si>
  <si>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</si>
  <si>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</si>
  <si>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</si>
  <si>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</si>
  <si>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</si>
  <si>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</si>
  <si>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</si>
  <si>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</si>
  <si>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</si>
  <si>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</si>
  <si>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</si>
  <si>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</si>
  <si>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</si>
  <si>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</si>
  <si>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</si>
  <si>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</si>
  <si>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</si>
  <si>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</si>
  <si>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</si>
  <si>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</si>
  <si>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</si>
  <si>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</si>
  <si>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</si>
  <si>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</si>
  <si>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</si>
  <si>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</si>
  <si>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</si>
  <si>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</si>
  <si>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</si>
  <si>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</si>
  <si>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</si>
  <si>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</si>
  <si>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</si>
  <si>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</si>
  <si>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</si>
  <si>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</si>
  <si>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</si>
  <si>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</si>
  <si>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</si>
  <si>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</si>
  <si>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</si>
  <si>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</si>
  <si>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</si>
  <si>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</si>
  <si>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</si>
  <si>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</si>
  <si>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</si>
  <si>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</si>
  <si>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</si>
  <si>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</si>
  <si>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</si>
  <si>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</si>
  <si>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</si>
  <si>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</si>
  <si>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</si>
  <si>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</si>
  <si>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</si>
  <si>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</si>
  <si>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</si>
  <si>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</si>
  <si>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</si>
  <si>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</si>
  <si>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</si>
  <si>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</si>
  <si>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</si>
  <si>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</si>
  <si>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</si>
  <si>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</si>
  <si>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</si>
  <si>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</si>
  <si>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</si>
  <si>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</si>
  <si>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</si>
  <si>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</si>
  <si>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</si>
  <si>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</si>
  <si>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</si>
  <si>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</si>
  <si>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</si>
  <si>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</si>
  <si>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</si>
  <si>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</si>
  <si>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</si>
  <si>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</si>
  <si>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</si>
  <si>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</si>
  <si>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</si>
  <si>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</si>
  <si>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</si>
  <si>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</si>
  <si>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</si>
  <si>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</si>
  <si>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</si>
  <si>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</si>
  <si>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</si>
  <si>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</si>
  <si>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</si>
  <si>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</si>
  <si>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</si>
  <si>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</si>
  <si>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</si>
  <si>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</si>
  <si>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</si>
  <si>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</si>
  <si>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</si>
  <si>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</si>
  <si>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</si>
  <si>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</si>
  <si>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</si>
  <si>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</si>
  <si>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</si>
  <si>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</si>
  <si>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</si>
  <si>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</si>
  <si>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</si>
  <si>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</si>
  <si>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</si>
  <si>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</si>
  <si>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</si>
  <si>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</si>
  <si>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</si>
  <si>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</si>
  <si>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</si>
  <si>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</si>
  <si>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</si>
  <si>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</si>
  <si>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</si>
  <si>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</si>
  <si>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</si>
  <si>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</si>
  <si>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</si>
  <si>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</si>
  <si>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</si>
  <si>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</si>
  <si>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</si>
  <si>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</si>
  <si>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</si>
  <si>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</si>
  <si>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</si>
  <si>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</si>
  <si>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</si>
  <si>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</si>
  <si>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</si>
  <si>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</si>
  <si>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</si>
  <si>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</si>
  <si>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</si>
  <si>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</si>
  <si>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</si>
  <si>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</si>
  <si>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</si>
  <si>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</si>
  <si>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</si>
  <si>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</si>
  <si>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</si>
  <si>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</si>
  <si>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</si>
  <si>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</si>
  <si>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</si>
  <si>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</si>
  <si>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</si>
  <si>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</si>
  <si>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</si>
  <si>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</si>
  <si>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</si>
  <si>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</si>
  <si>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</si>
  <si>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</si>
  <si>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</si>
  <si>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</si>
  <si>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</si>
  <si>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</si>
  <si>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</si>
  <si>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</si>
  <si>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</si>
  <si>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</si>
  <si>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</si>
  <si>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</si>
  <si>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</si>
  <si>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</si>
  <si>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</si>
  <si>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</si>
  <si>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</si>
  <si>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</si>
  <si>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</si>
  <si>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</si>
  <si>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</si>
  <si>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</si>
  <si>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</si>
  <si>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</si>
  <si>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</si>
  <si>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</si>
  <si>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</si>
  <si>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</si>
  <si>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</si>
  <si>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</si>
  <si>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</si>
  <si>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</si>
  <si>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</si>
  <si>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</si>
  <si>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</si>
  <si>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</si>
  <si>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</si>
  <si>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</si>
  <si>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</si>
  <si>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</si>
  <si>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</si>
  <si>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</si>
  <si>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</si>
  <si>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</si>
  <si>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</si>
  <si>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</si>
  <si>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</si>
  <si>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</si>
  <si>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</si>
  <si>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</si>
  <si>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</si>
  <si>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</si>
  <si>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</si>
  <si>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</si>
  <si>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</si>
  <si>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</si>
  <si>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</si>
  <si>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</si>
  <si>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</si>
  <si>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</si>
  <si>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</si>
  <si>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</si>
  <si>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</si>
  <si>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</si>
  <si>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</si>
  <si>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</si>
  <si>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</si>
  <si>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</si>
  <si>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</si>
  <si>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</si>
  <si>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</si>
  <si>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</si>
  <si>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</si>
  <si>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</si>
  <si>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</si>
  <si>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</si>
  <si>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</si>
  <si>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</si>
  <si>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</si>
  <si>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</si>
  <si>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</si>
  <si>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</si>
  <si>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</si>
  <si>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</si>
  <si>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</si>
  <si>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</si>
  <si>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</si>
  <si>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</si>
  <si>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</si>
  <si>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</si>
  <si>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</si>
  <si>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</si>
  <si>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</si>
  <si>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</si>
  <si>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</si>
  <si>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</si>
  <si>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</si>
  <si>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</si>
  <si>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</si>
  <si>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</si>
  <si>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</si>
  <si>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</si>
  <si>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</si>
  <si>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</si>
  <si>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</si>
  <si>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</si>
  <si>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</si>
  <si>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</si>
  <si>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</si>
  <si>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</si>
  <si>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</si>
  <si>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</si>
  <si>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</si>
  <si>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</si>
  <si>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</si>
  <si>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</si>
  <si>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</si>
  <si>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</si>
  <si>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</si>
  <si>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</si>
  <si>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</si>
  <si>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</si>
  <si>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</si>
  <si>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</si>
  <si>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</si>
  <si>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</si>
  <si>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</si>
  <si>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</si>
  <si>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</si>
  <si>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</si>
  <si>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</si>
  <si>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</si>
  <si>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</si>
  <si>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</si>
  <si>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</si>
  <si>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</si>
  <si>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</si>
  <si>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</si>
  <si>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</si>
  <si>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</si>
  <si>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</si>
  <si>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</si>
  <si>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</si>
  <si>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</si>
  <si>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</si>
  <si>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</si>
  <si>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</si>
  <si>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</si>
  <si>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</si>
  <si>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</si>
  <si>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</si>
  <si>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</si>
  <si>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</si>
  <si>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</si>
  <si>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</si>
  <si>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</si>
  <si>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</si>
  <si>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</si>
  <si>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</si>
  <si>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</si>
  <si>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</si>
  <si>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</si>
  <si>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</si>
  <si>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</si>
  <si>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</si>
  <si>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</si>
  <si>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</si>
  <si>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</si>
  <si>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</si>
  <si>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</si>
  <si>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</si>
  <si>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</si>
  <si>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</si>
  <si>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</si>
  <si>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</si>
  <si>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</si>
  <si>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</si>
  <si>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</si>
  <si>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</si>
  <si>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</si>
  <si>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</si>
  <si>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</si>
  <si>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</si>
  <si>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</si>
  <si>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</si>
  <si>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</si>
  <si>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</si>
  <si>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</si>
  <si>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</si>
  <si>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</si>
  <si>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</si>
  <si>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</si>
  <si>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</si>
  <si>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</si>
  <si>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</si>
  <si>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</si>
  <si>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</si>
  <si>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</si>
  <si>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</si>
  <si>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</si>
  <si>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</si>
  <si>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</si>
  <si>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</si>
  <si>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</si>
  <si>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</si>
  <si>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</si>
  <si>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</si>
  <si>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</si>
  <si>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</si>
  <si>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</si>
  <si>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</si>
  <si>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</si>
  <si>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</si>
  <si>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</si>
  <si>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</si>
  <si>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</si>
  <si>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</si>
  <si>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</si>
  <si>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</si>
  <si>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</si>
  <si>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</si>
  <si>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</si>
  <si>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</si>
  <si>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</si>
  <si>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</si>
  <si>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</si>
  <si>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</si>
  <si>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</si>
  <si>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</si>
  <si>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</si>
  <si>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</si>
  <si>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</si>
  <si>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</si>
  <si>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</si>
  <si>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</si>
  <si>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</si>
  <si>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</si>
  <si>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</si>
  <si>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</si>
  <si>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</si>
  <si>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</si>
  <si>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</si>
  <si>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</si>
  <si>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</si>
  <si>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</si>
  <si>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</si>
  <si>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</si>
  <si>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</si>
  <si>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</si>
  <si>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</si>
  <si>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</si>
  <si>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</si>
  <si>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</si>
  <si>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</si>
  <si>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</si>
  <si>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</si>
  <si>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</si>
  <si>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</si>
  <si>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</si>
  <si>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</si>
  <si>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</si>
  <si>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</si>
  <si>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</si>
  <si>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</si>
  <si>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</si>
  <si>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</si>
  <si>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</si>
  <si>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</si>
  <si>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</si>
  <si>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</si>
  <si>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</si>
  <si>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</si>
  <si>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</si>
  <si>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</si>
  <si>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</si>
  <si>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</si>
  <si>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</si>
  <si>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</si>
  <si>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</si>
  <si>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</si>
  <si>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</si>
  <si>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</si>
  <si>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</si>
  <si>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</si>
  <si>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</si>
  <si>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</si>
  <si>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</si>
  <si>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</si>
  <si>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</si>
  <si>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</si>
  <si>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</si>
  <si>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</si>
  <si>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</si>
  <si>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</si>
  <si>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</si>
  <si>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</si>
  <si>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</si>
  <si>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</si>
  <si>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</si>
  <si>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</si>
  <si>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</si>
  <si>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</si>
  <si>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</si>
  <si>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</si>
  <si>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</si>
  <si>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</si>
  <si>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</si>
  <si>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</si>
  <si>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</si>
  <si>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</si>
  <si>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</si>
  <si>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</si>
  <si>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</si>
  <si>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</si>
  <si>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</si>
  <si>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</si>
  <si>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</si>
  <si>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</si>
  <si>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</si>
  <si>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</si>
  <si>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</si>
  <si>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</si>
  <si>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</si>
  <si>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</si>
  <si>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</si>
  <si>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</si>
  <si>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</si>
  <si>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</si>
  <si>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</si>
  <si>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</si>
  <si>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</si>
  <si>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</si>
  <si>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</si>
  <si>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</si>
  <si>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</si>
  <si>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</si>
  <si>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</si>
  <si>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</si>
  <si>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</si>
  <si>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</si>
  <si>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</si>
  <si>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</si>
  <si>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</si>
  <si>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</si>
  <si>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</si>
  <si>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</si>
  <si>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</si>
  <si>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</si>
  <si>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</si>
  <si>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</si>
  <si>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</si>
  <si>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</si>
  <si>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</si>
  <si>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</si>
  <si>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</si>
  <si>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</si>
  <si>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</si>
  <si>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</si>
  <si>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</si>
  <si>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</si>
  <si>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</si>
  <si>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</si>
  <si>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</si>
  <si>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</si>
  <si>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</si>
  <si>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</si>
  <si>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</si>
  <si>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</si>
  <si>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</si>
  <si>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</si>
  <si>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</si>
  <si>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</si>
  <si>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</si>
  <si>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</si>
  <si>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</si>
  <si>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</si>
  <si>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</si>
  <si>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</si>
  <si>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</si>
  <si>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</si>
  <si>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</si>
  <si>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</si>
  <si>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</si>
  <si>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</si>
  <si>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</si>
  <si>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</si>
  <si>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</si>
  <si>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</si>
  <si>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</si>
  <si>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</si>
  <si>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</si>
  <si>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</si>
  <si>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</si>
  <si>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</si>
  <si>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</si>
  <si>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</si>
  <si>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</si>
  <si>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</si>
  <si>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</si>
  <si>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</si>
  <si>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A ROQUEFORT</t>
  </si>
  <si>
    <t>LE SALAT</t>
  </si>
  <si>
    <t>05178000</t>
  </si>
  <si>
    <t>18310006400033</t>
  </si>
  <si>
    <t>Agence de l'Eau Adour-Garonne</t>
  </si>
  <si>
    <t>34255833500077</t>
  </si>
  <si>
    <t>AQUASCOP BIOLOGIE site de Monptellier</t>
  </si>
  <si>
    <t>IBMR-19-M121</t>
  </si>
  <si>
    <t>ANTOINE ROBE, MANON JEZEQUEL</t>
  </si>
  <si>
    <t>IBMR standard</t>
  </si>
  <si>
    <t>DROITE</t>
  </si>
  <si>
    <t>ETIAGE NORMAL</t>
  </si>
  <si>
    <t>PLUIE FINE</t>
  </si>
  <si>
    <t>NULLE</t>
  </si>
  <si>
    <t>OUI</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</si>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</sst>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534691</v>
      </c>
      <c r="G10" s="97"/>
      <c r="H10" s="98"/>
    </row>
    <row r="11" spans="1:8" ht="15">
      <c r="A11" s="10" t="s">
        <v>2277</v>
      </c>
      <c r="B11" s="47">
        <v>43718</v>
      </c>
      <c r="D11" s="10" t="s">
        <v>2280</v>
      </c>
      <c r="E11" s="52">
        <v>6230912</v>
      </c>
      <c r="G11" s="97"/>
      <c r="H11" s="98"/>
    </row>
    <row r="12" spans="1:8" ht="15">
      <c r="A12" s="10" t="s">
        <v>2283</v>
      </c>
      <c r="B12" s="52" t="s">
        <v>5294</v>
      </c>
      <c r="D12" s="10" t="s">
        <v>2281</v>
      </c>
      <c r="E12" s="52">
        <v>534615</v>
      </c>
      <c r="G12" s="99"/>
      <c r="H12" s="100"/>
    </row>
    <row r="13" spans="1:5" ht="17.25" customHeight="1" thickBot="1">
      <c r="A13" s="2"/>
      <c r="B13" s="55"/>
      <c r="D13" s="10" t="s">
        <v>2282</v>
      </c>
      <c r="E13" s="52">
        <v>6230973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534691</v>
      </c>
    </row>
    <row r="18" spans="1:3" ht="15">
      <c r="A18" s="111"/>
      <c r="B18" s="49" t="s">
        <v>2267</v>
      </c>
      <c r="C18" s="61">
        <f>E11</f>
        <v>6230912</v>
      </c>
    </row>
    <row r="19" spans="1:2" ht="15">
      <c r="A19" s="3" t="s">
        <v>2063</v>
      </c>
      <c r="B19" s="29">
        <v>258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55.1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90</v>
      </c>
      <c r="D35" s="28" t="s">
        <v>2284</v>
      </c>
      <c r="E35" s="32">
        <v>10</v>
      </c>
    </row>
    <row r="36" spans="1:5" s="7" customFormat="1" ht="15" customHeight="1">
      <c r="A36" s="5" t="s">
        <v>2113</v>
      </c>
      <c r="B36" s="30">
        <v>100</v>
      </c>
      <c r="C36" s="6"/>
      <c r="D36" s="8" t="s">
        <v>2112</v>
      </c>
      <c r="E36" s="30">
        <v>100</v>
      </c>
    </row>
    <row r="37" spans="1:5" s="7" customFormat="1" ht="15" customHeight="1">
      <c r="A37" s="5" t="s">
        <v>2111</v>
      </c>
      <c r="B37" s="30">
        <v>49.9</v>
      </c>
      <c r="C37" s="6"/>
      <c r="D37" s="8" t="s">
        <v>2110</v>
      </c>
      <c r="E37" s="30">
        <v>8</v>
      </c>
    </row>
    <row r="38" spans="1:5" s="7" customFormat="1" ht="15" customHeight="1">
      <c r="A38" s="5" t="s">
        <v>2115</v>
      </c>
      <c r="B38" s="30">
        <v>16</v>
      </c>
      <c r="C38" s="6"/>
      <c r="D38" s="8" t="s">
        <v>2115</v>
      </c>
      <c r="E38" s="30">
        <v>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row>
    <row r="58" spans="1:5" s="15" customFormat="1" ht="15">
      <c r="A58" s="3" t="s">
        <v>2094</v>
      </c>
      <c r="B58" s="9">
        <v>4</v>
      </c>
      <c r="C58" s="6"/>
      <c r="D58" s="10" t="s">
        <v>2094</v>
      </c>
      <c r="E58" s="9">
        <v>5</v>
      </c>
    </row>
    <row r="59" spans="1:5" s="15" customFormat="1" ht="15">
      <c r="A59" s="3" t="s">
        <v>2093</v>
      </c>
      <c r="B59" s="9">
        <v>4</v>
      </c>
      <c r="C59" s="6"/>
      <c r="D59" s="10" t="s">
        <v>2093</v>
      </c>
      <c r="E59" s="9">
        <v>2</v>
      </c>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4</v>
      </c>
    </row>
    <row r="67" spans="1:5" s="15" customFormat="1" ht="15">
      <c r="A67" s="3" t="s">
        <v>2087</v>
      </c>
      <c r="B67" s="9">
        <v>3</v>
      </c>
      <c r="C67" s="6"/>
      <c r="D67" s="10" t="s">
        <v>2087</v>
      </c>
      <c r="E67" s="9">
        <v>3</v>
      </c>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v>2</v>
      </c>
    </row>
    <row r="74" spans="1:5" s="15" customFormat="1" ht="15">
      <c r="A74" s="3" t="s">
        <v>2082</v>
      </c>
      <c r="B74" s="9"/>
      <c r="C74" s="6"/>
      <c r="D74" s="10" t="s">
        <v>2082</v>
      </c>
      <c r="E74" s="9">
        <v>4</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c r="C85" s="6"/>
      <c r="D85" s="10" t="s">
        <v>2073</v>
      </c>
      <c r="E85" s="9">
        <v>2</v>
      </c>
    </row>
    <row r="86" spans="1:5" s="15" customFormat="1" ht="15">
      <c r="A86" s="3" t="s">
        <v>2072</v>
      </c>
      <c r="B86" s="9">
        <v>1</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10</v>
      </c>
      <c r="E97" s="35">
        <v>2</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0.5</v>
      </c>
      <c r="E98" s="35">
        <v>0.1</v>
      </c>
      <c r="F98" s="35" t="s">
        <v>2290</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c r="E99" s="35">
        <v>0.01</v>
      </c>
      <c r="F99" s="35" t="s">
        <v>2290</v>
      </c>
      <c r="G99" s="79"/>
      <c r="H99" s="80"/>
    </row>
    <row r="100" spans="1:8" ht="15">
      <c r="A100" s="33" t="s">
        <v>810</v>
      </c>
      <c r="B100" s="20" t="str">
        <f>IF(A100="NEWCOD",IF(ISBLANK(G100),"renseigner le champ 'Nouveau taxon'",G100),VLOOKUP(A100,'Ref Taxo'!A:B,2,FALSE))</f>
        <v>Gomphoneis</v>
      </c>
      <c r="C100" s="21">
        <f>IF(A100="NEWCOD",IF(ISBLANK(H100),"NoCod",H100),VLOOKUP(A100,'Ref Taxo'!A:D,4,FALSE))</f>
        <v>9382</v>
      </c>
      <c r="D100" s="34">
        <v>0.01</v>
      </c>
      <c r="E100" s="35"/>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0.1</v>
      </c>
      <c r="E101" s="35">
        <v>0.01</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35">
        <v>0.01</v>
      </c>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0.01</v>
      </c>
      <c r="E103" s="35"/>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0.01</v>
      </c>
      <c r="E104" s="35">
        <v>0.01</v>
      </c>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c r="E105" s="35">
        <v>0.01</v>
      </c>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3</v>
      </c>
      <c r="E106" s="35">
        <v>0.01</v>
      </c>
      <c r="F106" s="35" t="s">
        <v>2290</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0.5</v>
      </c>
      <c r="E107" s="35">
        <v>3</v>
      </c>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0.5</v>
      </c>
      <c r="E108" s="35"/>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0.01</v>
      </c>
      <c r="E109" s="35">
        <v>0.01</v>
      </c>
      <c r="F109" s="35" t="s">
        <v>2290</v>
      </c>
      <c r="G109" s="79"/>
      <c r="H109" s="80"/>
    </row>
    <row r="110" spans="1:8" ht="15">
      <c r="A110" s="33" t="s">
        <v>745</v>
      </c>
      <c r="B110" s="20" t="str">
        <f>IF(A110="NEWCOD",IF(ISBLANK(G110),"renseigner le champ 'Nouveau taxon'",G110),VLOOKUP(A110,'Ref Taxo'!A:B,2,FALSE))</f>
        <v>Fissidens grandifrons</v>
      </c>
      <c r="C110" s="21">
        <f>IF(A110="NEWCOD",IF(ISBLANK(H110),"NoCod",H110),VLOOKUP(A110,'Ref Taxo'!A:D,4,FALSE))</f>
        <v>19666</v>
      </c>
      <c r="D110" s="34"/>
      <c r="E110" s="35">
        <v>0.01</v>
      </c>
      <c r="F110" s="35" t="s">
        <v>2290</v>
      </c>
      <c r="G110" s="79"/>
      <c r="H110" s="80"/>
    </row>
    <row r="111" spans="1:8" ht="15">
      <c r="A111" s="33" t="s">
        <v>884</v>
      </c>
      <c r="B111" s="20" t="str">
        <f>IF(A111="NEWCOD",IF(ISBLANK(G111),"renseigner le champ 'Nouveau taxon'",G111),VLOOKUP(A111,'Ref Taxo'!A:B,2,FALSE))</f>
        <v>Hygrohypnum luridum</v>
      </c>
      <c r="C111" s="21">
        <f>IF(A111="NEWCOD",IF(ISBLANK(H111),"NoCod",H111),VLOOKUP(A111,'Ref Taxo'!A:D,4,FALSE))</f>
        <v>1240</v>
      </c>
      <c r="D111" s="34">
        <v>0.01</v>
      </c>
      <c r="E111" s="35"/>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v>0.01</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0.01</v>
      </c>
      <c r="E113" s="35"/>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0.01</v>
      </c>
      <c r="E114" s="35">
        <v>0.01</v>
      </c>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0.01</v>
      </c>
      <c r="E115" s="35"/>
      <c r="F115" s="35" t="s">
        <v>2290</v>
      </c>
      <c r="G115" s="79"/>
      <c r="H115" s="80"/>
    </row>
    <row r="116" spans="1:8" ht="15">
      <c r="A116" s="33" t="s">
        <v>150</v>
      </c>
      <c r="B116" s="20" t="str">
        <f>IF(A116="NEWCOD",IF(ISBLANK(G116),"renseigner le champ 'Nouveau taxon'",G116),VLOOKUP(A116,'Ref Taxo'!A:B,2,FALSE))</f>
        <v>Bidens frondosa</v>
      </c>
      <c r="C116" s="21">
        <f>IF(A116="NEWCOD",IF(ISBLANK(H116),"NoCod",H116),VLOOKUP(A116,'Ref Taxo'!A:D,4,FALSE))</f>
        <v>1727</v>
      </c>
      <c r="D116" s="34">
        <v>0.01</v>
      </c>
      <c r="E116" s="35"/>
      <c r="F116" s="35" t="s">
        <v>2290</v>
      </c>
      <c r="G116" s="79"/>
      <c r="H116" s="80"/>
    </row>
    <row r="117" spans="1:8" ht="15">
      <c r="A117" s="33" t="s">
        <v>502</v>
      </c>
      <c r="B117" s="20" t="str">
        <f>IF(A117="NEWCOD",IF(ISBLANK(G117),"renseigner le champ 'Nouveau taxon'",G117),VLOOKUP(A117,'Ref Taxo'!A:B,2,FALSE))</f>
        <v>Cyperus fuscus</v>
      </c>
      <c r="C117" s="21">
        <f>IF(A117="NEWCOD",IF(ISBLANK(H117),"NoCod",H117),VLOOKUP(A117,'Ref Taxo'!A:D,4,FALSE))</f>
        <v>1499</v>
      </c>
      <c r="D117" s="34">
        <v>0.01</v>
      </c>
      <c r="E117" s="35"/>
      <c r="F117" s="35" t="s">
        <v>2290</v>
      </c>
      <c r="G117" s="79"/>
      <c r="H117" s="80"/>
    </row>
    <row r="118" spans="1:8" ht="15">
      <c r="A118" s="33" t="s">
        <v>1346</v>
      </c>
      <c r="B118" s="20" t="str">
        <f>IF(A118="NEWCOD",IF(ISBLANK(G118),"renseigner le champ 'Nouveau taxon'",G118),VLOOKUP(A118,'Ref Taxo'!A:B,2,FALSE))</f>
        <v>Persicaria lapathifolia</v>
      </c>
      <c r="C118" s="21">
        <f>IF(A118="NEWCOD",IF(ISBLANK(H118),"NoCod",H118),VLOOKUP(A118,'Ref Taxo'!A:D,4,FALSE))</f>
        <v>31022</v>
      </c>
      <c r="D118" s="34">
        <v>0.01</v>
      </c>
      <c r="E118" s="35"/>
      <c r="F118" s="35" t="s">
        <v>2290</v>
      </c>
      <c r="G118" s="79"/>
      <c r="H118" s="80"/>
    </row>
    <row r="119" spans="1:8" ht="15">
      <c r="A119" s="33" t="s">
        <v>1690</v>
      </c>
      <c r="B119" s="20" t="str">
        <f>IF(A119="NEWCOD",IF(ISBLANK(G119),"renseigner le champ 'Nouveau taxon'",G119),VLOOKUP(A119,'Ref Taxo'!A:B,2,FALSE))</f>
        <v>Rorippa sylvestris</v>
      </c>
      <c r="C119" s="21">
        <f>IF(A119="NEWCOD",IF(ISBLANK(H119),"NoCod",H119),VLOOKUP(A119,'Ref Taxo'!A:D,4,FALSE))</f>
        <v>1767</v>
      </c>
      <c r="D119" s="34">
        <v>0.01</v>
      </c>
      <c r="E119" s="35"/>
      <c r="F119" s="35" t="s">
        <v>5303</v>
      </c>
      <c r="G119" s="79"/>
      <c r="H119" s="80"/>
    </row>
    <row r="120" spans="1:8" ht="15">
      <c r="A120" s="33" t="s">
        <v>578</v>
      </c>
      <c r="B120" s="20" t="str">
        <f>IF(A120="NEWCOD",IF(ISBLANK(G120),"renseigner le champ 'Nouveau taxon'",G120),VLOOKUP(A120,'Ref Taxo'!A:B,2,FALSE))</f>
        <v>Echinochloa crus-galli</v>
      </c>
      <c r="C120" s="21">
        <f>IF(A120="NEWCOD",IF(ISBLANK(H120),"NoCod",H120),VLOOKUP(A120,'Ref Taxo'!A:D,4,FALSE))</f>
        <v>1560</v>
      </c>
      <c r="D120" s="34">
        <v>0.01</v>
      </c>
      <c r="E120" s="35"/>
      <c r="F120" s="35" t="s">
        <v>2290</v>
      </c>
      <c r="G120" s="79"/>
      <c r="H120" s="80"/>
    </row>
    <row r="121" spans="1:8" ht="15">
      <c r="A121" s="33" t="s">
        <v>1616</v>
      </c>
      <c r="B121" s="20" t="str">
        <f>IF(A121="NEWCOD",IF(ISBLANK(G121),"renseigner le champ 'Nouveau taxon'",G121),VLOOKUP(A121,'Ref Taxo'!A:B,2,FALSE))</f>
        <v>Ranunculus repens</v>
      </c>
      <c r="C121" s="21">
        <f>IF(A121="NEWCOD",IF(ISBLANK(H121),"NoCod",H121),VLOOKUP(A121,'Ref Taxo'!A:D,4,FALSE))</f>
        <v>1910</v>
      </c>
      <c r="D121" s="34"/>
      <c r="E121" s="35">
        <v>0.01</v>
      </c>
      <c r="F121" s="35" t="s">
        <v>2290</v>
      </c>
      <c r="G121" s="79"/>
      <c r="H121" s="80"/>
    </row>
    <row r="122" spans="1:8" ht="15">
      <c r="A122" s="33" t="s">
        <v>1595</v>
      </c>
      <c r="B122" s="20" t="str">
        <f>IF(A122="NEWCOD",IF(ISBLANK(G122),"renseigner le champ 'Nouveau taxon'",G122),VLOOKUP(A122,'Ref Taxo'!A:B,2,FALSE))</f>
        <v>Ranunculus fluitans</v>
      </c>
      <c r="C122" s="21">
        <f>IF(A122="NEWCOD",IF(ISBLANK(H122),"NoCod",H122),VLOOKUP(A122,'Ref Taxo'!A:D,4,FALSE))</f>
        <v>1903</v>
      </c>
      <c r="D122" s="34">
        <v>0.5</v>
      </c>
      <c r="E122" s="35"/>
      <c r="F122" s="35" t="s">
        <v>5303</v>
      </c>
      <c r="G122" s="79"/>
      <c r="H122" s="80"/>
    </row>
    <row r="123" spans="1:8" ht="15">
      <c r="A123" s="33" t="s">
        <v>661</v>
      </c>
      <c r="B123" s="20" t="str">
        <f>IF(A123="NEWCOD",IF(ISBLANK(G123),"renseigner le champ 'Nouveau taxon'",G123),VLOOKUP(A123,'Ref Taxo'!A:B,2,FALSE))</f>
        <v>Equisetum arvense</v>
      </c>
      <c r="C123" s="21">
        <f>IF(A123="NEWCOD",IF(ISBLANK(H123),"NoCod",H123),VLOOKUP(A123,'Ref Taxo'!A:D,4,FALSE))</f>
        <v>1384</v>
      </c>
      <c r="D123" s="34"/>
      <c r="E123" s="35">
        <v>0.01</v>
      </c>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