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8200" sheetId="2" r:id="rId2"/>
    <sheet name="Mises à jour" sheetId="3" r:id="rId3"/>
  </sheets>
  <definedNames/>
  <calcPr calcId="145621"/>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<sst xmlns="http://schemas.openxmlformats.org/spreadsheetml/2006/main" count="6481" uniqueCount="5304">
  <si>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</si>
  <si>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</si>
  <si>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</si>
  <si>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</si>
  <si>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</si>
  <si>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</si>
  <si>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</si>
  <si>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</si>
  <si>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</si>
  <si>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</si>
  <si>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</si>
  <si>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</si>
  <si>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</si>
  <si>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</si>
  <si>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</si>
  <si>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</si>
  <si>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</si>
  <si>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</si>
  <si>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</si>
  <si>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</si>
  <si>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</si>
  <si>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</si>
  <si>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</si>
  <si>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</si>
  <si>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</si>
  <si>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</si>
  <si>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</si>
  <si>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</si>
  <si>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</si>
  <si>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</si>
  <si>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</si>
  <si>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</si>
  <si>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</si>
  <si>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</si>
  <si>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</si>
  <si>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</si>
  <si>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</si>
  <si>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</si>
  <si>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</si>
  <si>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</si>
  <si>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</si>
  <si>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</si>
  <si>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</si>
  <si>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</si>
  <si>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</si>
  <si>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</si>
  <si>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</si>
  <si>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</si>
  <si>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</si>
  <si>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</si>
  <si>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</si>
  <si>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</si>
  <si>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</si>
  <si>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</si>
  <si>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</si>
  <si>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</si>
  <si>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</si>
  <si>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</si>
  <si>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</si>
  <si>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</si>
  <si>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</si>
  <si>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</si>
  <si>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</si>
  <si>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</si>
  <si>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</si>
  <si>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</si>
  <si>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</si>
  <si>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</si>
  <si>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</si>
  <si>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</si>
  <si>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</si>
  <si>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</si>
  <si>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</si>
  <si>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</si>
  <si>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</si>
  <si>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</si>
  <si>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</si>
  <si>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</si>
  <si>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</si>
  <si>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</si>
  <si>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</si>
  <si>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</si>
  <si>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</si>
  <si>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</si>
  <si>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</si>
  <si>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</si>
  <si>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</si>
  <si>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</si>
  <si>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</si>
  <si>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</si>
  <si>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</si>
  <si>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</si>
  <si>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</si>
  <si>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</si>
  <si>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</si>
  <si>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</si>
  <si>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</si>
  <si>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</si>
  <si>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</si>
  <si>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</si>
  <si>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</si>
  <si>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</si>
  <si>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</si>
  <si>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</si>
  <si>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</si>
  <si>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</si>
  <si>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</si>
  <si>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</si>
  <si>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</si>
  <si>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</si>
  <si>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</si>
  <si>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</si>
  <si>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</si>
  <si>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</si>
  <si>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</si>
  <si>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</si>
  <si>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</si>
  <si>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</si>
  <si>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</si>
  <si>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</si>
  <si>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</si>
  <si>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</si>
  <si>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</si>
  <si>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</si>
  <si>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</si>
  <si>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</si>
  <si>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</si>
  <si>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</si>
  <si>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</si>
  <si>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</si>
  <si>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</si>
  <si>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</si>
  <si>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</si>
  <si>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</si>
  <si>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</si>
  <si>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</si>
  <si>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</si>
  <si>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</si>
  <si>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</si>
  <si>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</si>
  <si>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</si>
  <si>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</si>
  <si>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</si>
  <si>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</si>
  <si>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</si>
  <si>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</si>
  <si>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</si>
  <si>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</si>
  <si>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</si>
  <si>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</si>
  <si>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</si>
  <si>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</si>
  <si>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</si>
  <si>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</si>
  <si>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</si>
  <si>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</si>
  <si>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</si>
  <si>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</si>
  <si>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</si>
  <si>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</si>
  <si>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</si>
  <si>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</si>
  <si>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</si>
  <si>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</si>
  <si>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</si>
  <si>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</si>
  <si>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</si>
  <si>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</si>
  <si>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</si>
  <si>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</si>
  <si>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</si>
  <si>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</si>
  <si>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</si>
  <si>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</si>
  <si>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</si>
  <si>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</si>
  <si>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</si>
  <si>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</si>
  <si>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</si>
  <si>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</si>
  <si>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</si>
  <si>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</si>
  <si>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</si>
  <si>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</si>
  <si>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</si>
  <si>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</si>
  <si>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</si>
  <si>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</si>
  <si>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</si>
  <si>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</si>
  <si>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</si>
  <si>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</si>
  <si>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</si>
  <si>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</si>
  <si>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</si>
  <si>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</si>
  <si>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</si>
  <si>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</si>
  <si>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</si>
  <si>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</si>
  <si>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</si>
  <si>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</si>
  <si>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</si>
  <si>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</si>
  <si>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</si>
  <si>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</si>
  <si>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</si>
  <si>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</si>
  <si>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</si>
  <si>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</si>
  <si>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</si>
  <si>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</si>
  <si>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</si>
  <si>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</si>
  <si>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</si>
  <si>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</si>
  <si>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</si>
  <si>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</si>
  <si>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</si>
  <si>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</si>
  <si>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</si>
  <si>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</si>
  <si>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</si>
  <si>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</si>
  <si>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</si>
  <si>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</si>
  <si>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</si>
  <si>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</si>
  <si>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</si>
  <si>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</si>
  <si>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</si>
  <si>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</si>
  <si>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</si>
  <si>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</si>
  <si>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</si>
  <si>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</si>
  <si>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</si>
  <si>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</si>
  <si>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</si>
  <si>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</si>
  <si>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</si>
  <si>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</si>
  <si>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</si>
  <si>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</si>
  <si>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</si>
  <si>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</si>
  <si>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</si>
  <si>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</si>
  <si>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</si>
  <si>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</si>
  <si>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</si>
  <si>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</si>
  <si>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</si>
  <si>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</si>
  <si>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</si>
  <si>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</si>
  <si>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</si>
  <si>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</si>
  <si>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</si>
  <si>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</si>
  <si>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</si>
  <si>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</si>
  <si>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</si>
  <si>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</si>
  <si>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</si>
  <si>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</si>
  <si>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</si>
  <si>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</si>
  <si>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</si>
  <si>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</si>
  <si>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</si>
  <si>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</si>
  <si>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</si>
  <si>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</si>
  <si>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</si>
  <si>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</si>
  <si>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</si>
  <si>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</si>
  <si>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</si>
  <si>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</si>
  <si>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</si>
  <si>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</si>
  <si>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</si>
  <si>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</si>
  <si>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</si>
  <si>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</si>
  <si>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</si>
  <si>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</si>
  <si>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</si>
  <si>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</si>
  <si>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</si>
  <si>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</si>
  <si>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</si>
  <si>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</si>
  <si>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</si>
  <si>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</si>
  <si>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</si>
  <si>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</si>
  <si>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</si>
  <si>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</si>
  <si>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</si>
  <si>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</si>
  <si>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</si>
  <si>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</si>
  <si>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</si>
  <si>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</si>
  <si>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</si>
  <si>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</si>
  <si>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</si>
  <si>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</si>
  <si>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</si>
  <si>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</si>
  <si>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</si>
  <si>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</si>
  <si>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</si>
  <si>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</si>
  <si>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</si>
  <si>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</si>
  <si>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</si>
  <si>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</si>
  <si>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</si>
  <si>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</si>
  <si>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</si>
  <si>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</si>
  <si>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</si>
  <si>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</si>
  <si>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</si>
  <si>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</si>
  <si>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</si>
  <si>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</si>
  <si>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</si>
  <si>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</si>
  <si>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</si>
  <si>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</si>
  <si>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</si>
  <si>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</si>
  <si>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</si>
  <si>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</si>
  <si>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</si>
  <si>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</si>
  <si>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</si>
  <si>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</si>
  <si>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</si>
  <si>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</si>
  <si>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</si>
  <si>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</si>
  <si>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</si>
  <si>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</si>
  <si>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</si>
  <si>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</si>
  <si>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</si>
  <si>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</si>
  <si>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</si>
  <si>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</si>
  <si>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</si>
  <si>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</si>
  <si>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</si>
  <si>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</si>
  <si>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</si>
  <si>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</si>
  <si>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</si>
  <si>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</si>
  <si>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</si>
  <si>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</si>
  <si>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</si>
  <si>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</si>
  <si>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</si>
  <si>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</si>
  <si>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</si>
  <si>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</si>
  <si>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</si>
  <si>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</si>
  <si>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</si>
  <si>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</si>
  <si>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</si>
  <si>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</si>
  <si>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</si>
  <si>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</si>
  <si>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</si>
  <si>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</si>
  <si>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</si>
  <si>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</si>
  <si>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</si>
  <si>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</si>
  <si>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</si>
  <si>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</si>
  <si>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</si>
  <si>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</si>
  <si>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</si>
  <si>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</si>
  <si>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</si>
  <si>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</si>
  <si>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</si>
  <si>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</si>
  <si>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</si>
  <si>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</si>
  <si>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</si>
  <si>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</si>
  <si>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</si>
  <si>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</si>
  <si>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</si>
  <si>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</si>
  <si>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</si>
  <si>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</si>
  <si>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</si>
  <si>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</si>
  <si>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</si>
  <si>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</si>
  <si>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</si>
  <si>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</si>
  <si>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</si>
  <si>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</si>
  <si>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</si>
  <si>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</si>
  <si>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</si>
  <si>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</si>
  <si>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</si>
  <si>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</si>
  <si>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</si>
  <si>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</si>
  <si>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</si>
  <si>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</si>
  <si>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</si>
  <si>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</si>
  <si>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</si>
  <si>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</si>
  <si>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</si>
  <si>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</si>
  <si>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</si>
  <si>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</si>
  <si>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</si>
  <si>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</si>
  <si>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</si>
  <si>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</si>
  <si>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</si>
  <si>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</si>
  <si>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</si>
  <si>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</si>
  <si>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</si>
  <si>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</si>
  <si>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</si>
  <si>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</si>
  <si>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</si>
  <si>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</si>
  <si>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</si>
  <si>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</si>
  <si>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</si>
  <si>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</si>
  <si>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</si>
  <si>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</si>
  <si>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</si>
  <si>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</si>
  <si>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</si>
  <si>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</si>
  <si>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</si>
  <si>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</si>
  <si>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</si>
  <si>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</si>
  <si>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</si>
  <si>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</si>
  <si>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</si>
  <si>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</si>
  <si>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</si>
  <si>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</si>
  <si>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</si>
  <si>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</si>
  <si>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</si>
  <si>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</si>
  <si>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</si>
  <si>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</si>
  <si>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</si>
  <si>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</si>
  <si>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</si>
  <si>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</si>
  <si>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</si>
  <si>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</si>
  <si>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</si>
  <si>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</si>
  <si>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</si>
  <si>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</si>
  <si>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</si>
  <si>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</si>
  <si>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</si>
  <si>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</si>
  <si>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</si>
  <si>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</si>
  <si>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</si>
  <si>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</si>
  <si>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</si>
  <si>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</si>
  <si>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</si>
  <si>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</si>
  <si>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</si>
  <si>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</si>
  <si>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</si>
  <si>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</si>
  <si>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</si>
  <si>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</si>
  <si>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</si>
  <si>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</si>
  <si>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</si>
  <si>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</si>
  <si>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</si>
  <si>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</si>
  <si>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</si>
  <si>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</si>
  <si>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</si>
  <si>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</si>
  <si>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</si>
  <si>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</si>
  <si>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</si>
  <si>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</si>
  <si>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</si>
  <si>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</si>
  <si>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</si>
  <si>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</si>
  <si>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</si>
  <si>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</si>
  <si>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</si>
  <si>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</si>
  <si>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</si>
  <si>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</si>
  <si>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</si>
  <si>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</si>
  <si>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</si>
  <si>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</si>
  <si>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</si>
  <si>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</si>
  <si>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</si>
  <si>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</si>
  <si>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</si>
  <si>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</si>
  <si>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</si>
  <si>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</si>
  <si>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</si>
  <si>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</si>
  <si>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</si>
  <si>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</si>
  <si>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</si>
  <si>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</si>
  <si>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</si>
  <si>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</si>
  <si>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</si>
  <si>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</si>
  <si>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</si>
  <si>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</si>
  <si>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</si>
  <si>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</si>
  <si>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</si>
  <si>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</si>
  <si>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</si>
  <si>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</si>
  <si>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</si>
  <si>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</si>
  <si>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</si>
  <si>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</si>
  <si>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</si>
  <si>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</si>
  <si>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</si>
  <si>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</si>
  <si>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</si>
  <si>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</si>
  <si>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</si>
  <si>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</si>
  <si>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</si>
  <si>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</si>
  <si>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</si>
  <si>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</si>
  <si>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</si>
  <si>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</si>
  <si>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</si>
  <si>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</si>
  <si>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</si>
  <si>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</si>
  <si>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</si>
  <si>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</si>
  <si>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</si>
  <si>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</si>
  <si>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</si>
  <si>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</si>
  <si>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</si>
  <si>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</si>
  <si>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</si>
  <si>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</si>
  <si>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</si>
  <si>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</si>
  <si>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</si>
  <si>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</si>
  <si>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</si>
  <si>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</si>
  <si>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</si>
  <si>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</si>
  <si>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</si>
  <si>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</si>
  <si>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</si>
  <si>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</si>
  <si>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</si>
  <si>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</si>
  <si>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</si>
  <si>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</si>
  <si>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</si>
  <si>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</si>
  <si>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</si>
  <si>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</si>
  <si>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</si>
  <si>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</si>
  <si>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</si>
  <si>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</si>
  <si>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</si>
  <si>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</si>
  <si>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</si>
  <si>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</si>
  <si>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</si>
  <si>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</si>
  <si>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</si>
  <si>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</si>
  <si>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</si>
  <si>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</si>
  <si>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</si>
  <si>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</si>
  <si>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</si>
  <si>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</si>
  <si>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</si>
  <si>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</si>
  <si>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</si>
  <si>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</si>
  <si>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</si>
  <si>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</si>
  <si>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</si>
  <si>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</si>
  <si>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</si>
  <si>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</si>
  <si>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</si>
  <si>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</si>
  <si>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</si>
  <si>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</si>
  <si>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</si>
  <si>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</si>
  <si>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</si>
  <si>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</si>
  <si>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</si>
  <si>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</si>
  <si>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</si>
  <si>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</si>
  <si>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</si>
  <si>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</si>
  <si>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</si>
  <si>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</si>
  <si>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</si>
  <si>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</si>
  <si>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</si>
  <si>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</si>
  <si>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</si>
  <si>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</si>
  <si>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</si>
  <si>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</si>
  <si>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</si>
  <si>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</si>
  <si>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</si>
  <si>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</si>
  <si>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</si>
  <si>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</si>
  <si>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</si>
  <si>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</si>
  <si>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</si>
  <si>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</si>
  <si>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</si>
  <si>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</si>
  <si>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</si>
  <si>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</si>
  <si>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</si>
  <si>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</si>
  <si>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</si>
  <si>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</si>
  <si>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</si>
  <si>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</si>
  <si>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</si>
  <si>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</si>
  <si>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</si>
  <si>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</si>
  <si>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</si>
  <si>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</si>
  <si>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</si>
  <si>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</si>
  <si>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</si>
  <si>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</si>
  <si>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</si>
  <si>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</si>
  <si>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</si>
  <si>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</si>
  <si>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</si>
  <si>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</si>
  <si>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</si>
  <si>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</si>
  <si>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</si>
  <si>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</si>
  <si>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</si>
  <si>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</si>
  <si>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</si>
  <si>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</si>
  <si>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</si>
  <si>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</si>
  <si>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</si>
  <si>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</si>
  <si>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</si>
  <si>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</si>
  <si>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</si>
  <si>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</si>
  <si>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</si>
  <si>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</si>
  <si>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</si>
  <si>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</si>
  <si>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</si>
  <si>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</si>
  <si>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</si>
  <si>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</si>
  <si>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</si>
  <si>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</si>
  <si>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</si>
  <si>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</si>
  <si>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</si>
  <si>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</si>
  <si>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</si>
  <si>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</si>
  <si>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</si>
  <si>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</si>
  <si>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</si>
  <si>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</si>
  <si>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</si>
  <si>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</si>
  <si>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</si>
  <si>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</si>
  <si>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</si>
  <si>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</si>
  <si>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</si>
  <si>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</si>
  <si>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</si>
  <si>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</si>
  <si>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</si>
  <si>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</si>
  <si>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</si>
  <si>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</si>
  <si>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</si>
  <si>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</si>
  <si>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</si>
  <si>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</si>
  <si>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</si>
  <si>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</si>
  <si>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</si>
  <si>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</si>
  <si>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</si>
  <si>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</si>
  <si>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</si>
  <si>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</si>
  <si>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</si>
  <si>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</si>
  <si>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</si>
  <si>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</si>
  <si>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</si>
  <si>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</si>
  <si>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</si>
  <si>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</si>
  <si>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</si>
  <si>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</si>
  <si>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</si>
  <si>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</si>
  <si>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</si>
  <si>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</si>
  <si>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</si>
  <si>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</si>
  <si>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</si>
  <si>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</si>
  <si>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</si>
  <si>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</si>
  <si>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</si>
  <si>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</si>
  <si>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</si>
  <si>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</si>
  <si>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</si>
  <si>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</si>
  <si>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</si>
  <si>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</si>
  <si>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</si>
  <si>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</si>
  <si>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</si>
  <si>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</si>
  <si>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</si>
  <si>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</si>
  <si>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</si>
  <si>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</si>
  <si>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</si>
  <si>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</si>
  <si>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</si>
  <si>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</si>
  <si>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</si>
  <si>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</si>
  <si>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</si>
  <si>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</si>
  <si>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</si>
  <si>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</si>
  <si>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</si>
  <si>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</si>
  <si>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</si>
  <si>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</si>
  <si>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</si>
  <si>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</si>
  <si>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</si>
  <si>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</si>
  <si>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</si>
  <si>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</si>
  <si>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</si>
  <si>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</si>
  <si>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</si>
  <si>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</si>
  <si>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</si>
  <si>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</si>
  <si>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</si>
  <si>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</si>
  <si>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</si>
  <si>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</si>
  <si>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</si>
  <si>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</si>
  <si>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</si>
  <si>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</si>
  <si>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</si>
  <si>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</si>
  <si>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</si>
  <si>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</si>
  <si>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</si>
  <si>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</si>
  <si>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</si>
  <si>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</si>
  <si>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</si>
  <si>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</si>
  <si>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</si>
  <si>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</si>
  <si>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</si>
  <si>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</si>
  <si>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</si>
  <si>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</si>
  <si>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</si>
  <si>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</si>
  <si>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</si>
  <si>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</si>
  <si>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</si>
  <si>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</si>
  <si>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</si>
  <si>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</si>
  <si>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</si>
  <si>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</si>
  <si>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</si>
  <si>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</si>
  <si>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</si>
  <si>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</si>
  <si>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</si>
  <si>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</si>
  <si>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</si>
  <si>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</si>
  <si>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</si>
  <si>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</si>
  <si>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</si>
  <si>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</si>
  <si>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</si>
  <si>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</si>
  <si>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</si>
  <si>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</si>
  <si>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</si>
  <si>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</si>
  <si>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</si>
  <si>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</si>
  <si>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</si>
  <si>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</si>
  <si>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</si>
  <si>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</si>
  <si>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</si>
  <si>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</si>
  <si>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</si>
  <si>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</si>
  <si>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</si>
  <si>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</si>
  <si>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</si>
  <si>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</si>
  <si>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</si>
  <si>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</si>
  <si>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</si>
  <si>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</si>
  <si>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</si>
  <si>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</si>
  <si>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</si>
  <si>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</si>
  <si>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</si>
  <si>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</si>
  <si>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</si>
  <si>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</si>
  <si>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</si>
  <si>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</si>
  <si>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</si>
  <si>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</si>
  <si>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</si>
  <si>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</si>
  <si>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</si>
  <si>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</si>
  <si>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</si>
  <si>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</si>
  <si>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</si>
  <si>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</si>
  <si>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</si>
  <si>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</si>
  <si>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</si>
  <si>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</si>
  <si>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</si>
  <si>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</si>
  <si>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</si>
  <si>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</si>
  <si>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</si>
  <si>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</si>
  <si>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</si>
  <si>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</si>
  <si>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</si>
  <si>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</si>
  <si>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</si>
  <si>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</si>
  <si>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</si>
  <si>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</si>
  <si>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</si>
  <si>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</si>
  <si>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</si>
  <si>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</si>
  <si>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</si>
  <si>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</si>
  <si>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</si>
  <si>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</si>
  <si>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</si>
  <si>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</si>
  <si>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</si>
  <si>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</si>
  <si>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</si>
  <si>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</si>
  <si>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</si>
  <si>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</si>
  <si>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</si>
  <si>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</si>
  <si>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</si>
  <si>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</si>
  <si>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</si>
  <si>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</si>
  <si>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</si>
  <si>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</si>
  <si>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</si>
  <si>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</si>
  <si>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</si>
  <si>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</si>
  <si>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</si>
  <si>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</si>
  <si>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</si>
  <si>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</si>
  <si>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</si>
  <si>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</si>
  <si>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</si>
  <si>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</si>
  <si>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</si>
  <si>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</si>
  <si>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</si>
  <si>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</si>
  <si>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</si>
  <si>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</si>
  <si>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</si>
  <si>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</si>
  <si>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</si>
  <si>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</si>
  <si>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</si>
  <si>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</si>
  <si>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</si>
  <si>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</si>
  <si>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</si>
  <si>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</si>
  <si>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</si>
  <si>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</si>
  <si>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</si>
  <si>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</si>
  <si>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</si>
  <si>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</si>
  <si>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</si>
  <si>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</si>
  <si>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</si>
  <si>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</si>
  <si>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</si>
  <si>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</si>
  <si>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</si>
  <si>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</si>
  <si>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</si>
  <si>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</si>
  <si>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</si>
  <si>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</si>
  <si>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</si>
  <si>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</si>
  <si>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</si>
  <si>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</si>
  <si>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</si>
  <si>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</si>
  <si>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</si>
  <si>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</si>
  <si>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</si>
  <si>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</si>
  <si>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</si>
  <si>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</si>
  <si>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</si>
  <si>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</si>
  <si>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</si>
  <si>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</si>
  <si>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</si>
  <si>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</si>
  <si>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</si>
  <si>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</si>
  <si>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</si>
  <si>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</si>
  <si>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</si>
  <si>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</si>
  <si>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</si>
  <si>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</si>
  <si>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</si>
  <si>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</si>
  <si>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</si>
  <si>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</si>
  <si>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</si>
  <si>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</si>
  <si>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</si>
  <si>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</si>
  <si>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</si>
  <si>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</si>
  <si>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</si>
  <si>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</si>
  <si>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</si>
  <si>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</si>
  <si>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</si>
  <si>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</si>
  <si>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</si>
  <si>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</si>
  <si>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</si>
  <si>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</si>
  <si>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</si>
  <si>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</si>
  <si>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</si>
  <si>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</si>
  <si>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</si>
  <si>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</si>
  <si>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</si>
  <si>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</si>
  <si>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</si>
  <si>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</si>
  <si>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</si>
  <si>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</si>
  <si>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</si>
  <si>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</si>
  <si>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</si>
  <si>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</si>
  <si>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</si>
  <si>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</si>
  <si>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</si>
  <si>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</si>
  <si>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</si>
  <si>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</si>
  <si>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</si>
  <si>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</si>
  <si>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</si>
  <si>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</si>
  <si>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</si>
  <si>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</si>
  <si>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</si>
  <si>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</si>
  <si>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</si>
  <si>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</si>
  <si>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</si>
  <si>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</si>
  <si>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</si>
  <si>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</si>
  <si>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</si>
  <si>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</si>
  <si>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</si>
  <si>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</si>
  <si>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</si>
  <si>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</si>
  <si>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</si>
  <si>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</si>
  <si>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</si>
  <si>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</si>
  <si>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</si>
  <si>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</si>
  <si>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</si>
  <si>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</si>
  <si>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</si>
  <si>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</si>
  <si>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</si>
  <si>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</si>
  <si>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</si>
  <si>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</si>
  <si>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</si>
  <si>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</si>
  <si>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</si>
  <si>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</si>
  <si>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</si>
  <si>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</si>
  <si>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</si>
  <si>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</si>
  <si>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</si>
  <si>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</si>
  <si>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</si>
  <si>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</si>
  <si>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</si>
  <si>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</si>
  <si>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</si>
  <si>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</si>
  <si>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</si>
  <si>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</si>
  <si>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</si>
  <si>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</si>
  <si>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</si>
  <si>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</si>
  <si>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</si>
  <si>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</si>
  <si>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</si>
  <si>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</si>
  <si>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</si>
  <si>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</si>
  <si>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</si>
  <si>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</si>
  <si>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</si>
  <si>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</si>
  <si>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</si>
  <si>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</si>
  <si>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</si>
  <si>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</si>
  <si>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</si>
  <si>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</si>
  <si>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</si>
  <si>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</si>
  <si>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</si>
  <si>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</si>
  <si>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</si>
  <si>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</si>
  <si>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</si>
  <si>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</si>
  <si>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</si>
  <si>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</si>
  <si>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</si>
  <si>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</si>
  <si>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</si>
  <si>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</si>
  <si>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</si>
  <si>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</si>
  <si>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</si>
  <si>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</si>
  <si>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</si>
  <si>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</si>
  <si>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</si>
  <si>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</si>
  <si>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</si>
  <si>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</si>
  <si>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</si>
  <si>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</si>
  <si>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</si>
  <si>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</si>
  <si>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</si>
  <si>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</si>
  <si>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</si>
  <si>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</si>
  <si>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</si>
  <si>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</si>
  <si>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</si>
  <si>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</si>
  <si>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</si>
  <si>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</si>
  <si>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</si>
  <si>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</si>
  <si>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</si>
  <si>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</si>
  <si>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</si>
  <si>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</si>
  <si>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</si>
  <si>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</si>
  <si>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</si>
  <si>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</si>
  <si>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</si>
  <si>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</si>
  <si>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</si>
  <si>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</si>
  <si>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</si>
  <si>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</si>
  <si>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</si>
  <si>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</si>
  <si>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</si>
  <si>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</si>
  <si>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</si>
  <si>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</si>
  <si>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</si>
  <si>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</si>
  <si>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</si>
  <si>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</si>
  <si>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</si>
  <si>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</si>
  <si>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</si>
  <si>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</si>
  <si>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</si>
  <si>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</si>
  <si>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</si>
  <si>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</si>
  <si>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</si>
  <si>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</si>
  <si>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</si>
  <si>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</si>
  <si>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</si>
  <si>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</si>
  <si>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</si>
  <si>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</si>
  <si>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</si>
  <si>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</si>
  <si>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</si>
  <si>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</si>
  <si>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</si>
  <si>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</si>
  <si>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</si>
  <si>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</si>
  <si>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</si>
  <si>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</si>
  <si>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</si>
  <si>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</si>
  <si>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</si>
  <si>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</si>
  <si>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</si>
  <si>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</si>
  <si>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</si>
  <si>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</si>
  <si>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</si>
  <si>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</si>
  <si>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</si>
  <si>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</si>
  <si>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</si>
  <si>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</si>
  <si>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</si>
  <si>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</si>
  <si>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</si>
  <si>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</si>
  <si>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</si>
  <si>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</si>
  <si>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</si>
  <si>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</si>
  <si>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</si>
  <si>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</si>
  <si>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</si>
  <si>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</si>
  <si>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</si>
  <si>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</si>
  <si>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</si>
  <si>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</si>
  <si>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</si>
  <si>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</si>
  <si>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</si>
  <si>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</si>
  <si>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</si>
  <si>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</si>
  <si>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</si>
  <si>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</si>
  <si>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</si>
  <si>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</si>
  <si>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</si>
  <si>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</si>
  <si>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</si>
  <si>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</si>
  <si>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</si>
  <si>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</si>
  <si>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</si>
  <si>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</si>
  <si>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</si>
  <si>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</si>
  <si>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</si>
  <si>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</si>
  <si>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</si>
  <si>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</si>
  <si>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</si>
  <si>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</si>
  <si>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</si>
  <si>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</si>
  <si>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</si>
  <si>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</si>
  <si>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</si>
  <si>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</si>
  <si>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</si>
  <si>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</si>
  <si>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</si>
  <si>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</si>
  <si>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</si>
  <si>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</si>
  <si>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</si>
  <si>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</si>
  <si>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</si>
  <si>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</si>
  <si>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</si>
  <si>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</si>
  <si>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</si>
  <si>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</si>
  <si>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</si>
  <si>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</si>
  <si>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</si>
  <si>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</si>
  <si>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</si>
  <si>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</si>
  <si>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</si>
  <si>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</si>
  <si>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</si>
  <si>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</si>
  <si>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</si>
  <si>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</si>
  <si>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</si>
  <si>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</si>
  <si>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</si>
  <si>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</si>
  <si>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</si>
  <si>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</si>
  <si>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</si>
  <si>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</si>
  <si>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</si>
  <si>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</si>
  <si>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</si>
  <si>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</si>
  <si>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</si>
  <si>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</si>
  <si>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</si>
  <si>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</si>
  <si>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</si>
  <si>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</si>
  <si>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</si>
  <si>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</si>
  <si>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</si>
  <si>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</si>
  <si>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</si>
  <si>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</si>
  <si>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</si>
  <si>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</si>
  <si>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</si>
  <si>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</si>
  <si>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</si>
  <si>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</si>
  <si>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</si>
  <si>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</si>
  <si>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</si>
  <si>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</si>
  <si>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</si>
  <si>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</si>
  <si>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</si>
  <si>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</si>
  <si>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</si>
  <si>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</si>
  <si>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</si>
  <si>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</si>
  <si>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</si>
  <si>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</si>
  <si>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</si>
  <si>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</si>
  <si>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</si>
  <si>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</si>
  <si>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</si>
  <si>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</si>
  <si>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</si>
  <si>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</si>
  <si>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</si>
  <si>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</si>
  <si>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</si>
  <si>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</si>
  <si>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</si>
  <si>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</si>
  <si>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</si>
  <si>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</si>
  <si>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</si>
  <si>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</si>
  <si>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</si>
  <si>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</si>
  <si>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</si>
  <si>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</si>
  <si>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</si>
  <si>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</si>
  <si>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</si>
  <si>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</si>
  <si>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</si>
  <si>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</si>
  <si>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</si>
  <si>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</si>
  <si>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</si>
  <si>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</si>
  <si>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</si>
  <si>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</si>
  <si>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</si>
  <si>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</si>
  <si>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</si>
  <si>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</si>
  <si>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</si>
  <si>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</si>
  <si>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</si>
  <si>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</si>
  <si>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</si>
  <si>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</si>
  <si>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</si>
  <si>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</si>
  <si>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</si>
  <si>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</si>
  <si>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</si>
  <si>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</si>
  <si>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</si>
  <si>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</si>
  <si>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</si>
  <si>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</si>
  <si>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</si>
  <si>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</si>
  <si>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</si>
  <si>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</si>
  <si>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</si>
  <si>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</si>
  <si>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</si>
  <si>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</si>
  <si>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</si>
  <si>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</si>
  <si>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</si>
  <si>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</si>
  <si>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</si>
  <si>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</si>
  <si>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</si>
  <si>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</si>
  <si>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</si>
  <si>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</si>
  <si>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</si>
  <si>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</si>
  <si>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</si>
  <si>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</si>
  <si>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</si>
  <si>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</si>
  <si>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</si>
  <si>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</si>
  <si>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</si>
  <si>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</si>
  <si>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</si>
  <si>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</si>
  <si>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</si>
  <si>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</si>
  <si>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</si>
  <si>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</si>
  <si>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</si>
  <si>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</si>
  <si>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</si>
  <si>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</si>
  <si>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</si>
  <si>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</si>
  <si>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</si>
  <si>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</si>
  <si>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</si>
  <si>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</si>
  <si>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</si>
  <si>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</si>
  <si>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</si>
  <si>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</si>
  <si>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</si>
  <si>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</si>
  <si>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</si>
  <si>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</si>
  <si>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</si>
  <si>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</si>
  <si>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</si>
  <si>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</si>
  <si>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</si>
  <si>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</si>
  <si>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</si>
  <si>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</si>
  <si>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</si>
  <si>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</si>
  <si>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</si>
  <si>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</si>
  <si>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</si>
  <si>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</si>
  <si>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</si>
  <si>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</si>
  <si>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</si>
  <si>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</si>
  <si>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</si>
  <si>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</si>
  <si>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</si>
  <si>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</si>
  <si>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</si>
  <si>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</si>
  <si>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</si>
  <si>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</si>
  <si>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</si>
  <si>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</si>
  <si>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</si>
  <si>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</si>
  <si>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</si>
  <si>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</si>
  <si>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</si>
  <si>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</si>
  <si>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</si>
  <si>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</si>
  <si>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</si>
  <si>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</si>
  <si>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</si>
  <si>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</si>
  <si>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</si>
  <si>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</si>
  <si>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</si>
  <si>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</si>
  <si>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</si>
  <si>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</si>
  <si>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</si>
  <si>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</si>
  <si>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</si>
  <si>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</si>
  <si>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</si>
  <si>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</si>
  <si>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</si>
  <si>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</si>
  <si>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</si>
  <si>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</si>
  <si>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</si>
  <si>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</si>
  <si>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</si>
  <si>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</si>
  <si>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</si>
  <si>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</si>
  <si>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</si>
  <si>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</si>
  <si>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</si>
  <si>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</si>
  <si>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</si>
  <si>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</si>
  <si>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</si>
  <si>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</si>
  <si>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</si>
  <si>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</si>
  <si>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</si>
  <si>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</si>
  <si>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</si>
  <si>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</si>
  <si>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</si>
  <si>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</si>
  <si>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</si>
  <si>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</si>
  <si>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</si>
  <si>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</si>
  <si>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</si>
  <si>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</si>
  <si>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</si>
  <si>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</si>
  <si>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</si>
  <si>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</si>
  <si>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</si>
  <si>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</si>
  <si>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</si>
  <si>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</si>
  <si>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</si>
  <si>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</si>
  <si>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</si>
  <si>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</si>
  <si>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</si>
  <si>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</si>
  <si>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</si>
  <si>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</si>
  <si>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</si>
  <si>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</si>
  <si>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</si>
  <si>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</si>
  <si>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</si>
  <si>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</si>
  <si>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</si>
  <si>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</si>
  <si>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</si>
  <si>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</si>
  <si>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</si>
  <si>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</si>
  <si>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</si>
  <si>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</si>
  <si>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</si>
  <si>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</si>
  <si>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</si>
  <si>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</si>
  <si>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</si>
  <si>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</si>
  <si>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</si>
  <si>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</si>
  <si>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</si>
  <si>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</si>
  <si>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</si>
  <si>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</si>
  <si>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</si>
  <si>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</si>
  <si>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</si>
  <si>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</si>
  <si>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</si>
  <si>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</si>
  <si>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</si>
  <si>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</si>
  <si>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</si>
  <si>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</si>
  <si>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</si>
  <si>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</si>
  <si>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</si>
  <si>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</si>
  <si>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</si>
  <si>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</si>
  <si>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</si>
  <si>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</si>
  <si>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</si>
  <si>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</si>
  <si>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</si>
  <si>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</si>
  <si>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</si>
  <si>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</si>
  <si>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</si>
  <si>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</si>
  <si>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</si>
  <si>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</si>
  <si>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</si>
  <si>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</si>
  <si>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</si>
  <si>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</si>
  <si>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</si>
  <si>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</si>
  <si>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</si>
  <si>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</si>
  <si>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</si>
  <si>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</si>
  <si>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</si>
  <si>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</si>
  <si>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</si>
  <si>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</si>
  <si>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</si>
  <si>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</si>
  <si>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</si>
  <si>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</si>
  <si>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</si>
  <si>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</si>
  <si>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</si>
  <si>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</si>
  <si>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</si>
  <si>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</si>
  <si>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</si>
  <si>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</si>
  <si>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</si>
  <si>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</si>
  <si>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</si>
  <si>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</si>
  <si>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</si>
  <si>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</si>
  <si>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</si>
  <si>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</si>
  <si>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</si>
  <si>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</si>
  <si>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</si>
  <si>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</si>
  <si>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</si>
  <si>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</si>
  <si>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</si>
  <si>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</si>
  <si>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</si>
  <si>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</si>
  <si>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</si>
  <si>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</si>
  <si>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</si>
  <si>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</si>
  <si>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</si>
  <si>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</si>
  <si>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</si>
  <si>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</si>
  <si>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</si>
  <si>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</si>
  <si>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</si>
  <si>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</si>
  <si>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</si>
  <si>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</si>
  <si>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</si>
  <si>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</si>
  <si>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</si>
  <si>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</si>
  <si>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</si>
  <si>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</si>
  <si>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</si>
  <si>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</si>
  <si>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</si>
  <si>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</si>
  <si>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</si>
  <si>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</si>
  <si>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</si>
  <si>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</si>
  <si>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</si>
  <si>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</si>
  <si>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</si>
  <si>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</si>
  <si>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</si>
  <si>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</si>
  <si>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</si>
  <si>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</si>
  <si>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</si>
  <si>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</si>
  <si>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</si>
  <si>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</si>
  <si>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</si>
  <si>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</si>
  <si>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</si>
  <si>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</si>
  <si>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</si>
  <si>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</si>
  <si>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</si>
  <si>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</si>
  <si>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</si>
  <si>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</si>
  <si>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</si>
  <si>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</si>
  <si>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</si>
  <si>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</si>
  <si>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</si>
  <si>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</si>
  <si>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</si>
  <si>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</si>
  <si>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</si>
  <si>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</si>
  <si>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</si>
  <si>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</si>
  <si>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</si>
  <si>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</si>
  <si>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</si>
  <si>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</si>
  <si>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</si>
  <si>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</si>
  <si>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</si>
  <si>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</si>
  <si>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</si>
  <si>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</si>
  <si>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</si>
  <si>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</si>
  <si>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</si>
  <si>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</si>
  <si>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</si>
  <si>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</si>
  <si>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</si>
  <si>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</si>
  <si>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</si>
  <si>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</si>
  <si>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</si>
  <si>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</si>
  <si>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</si>
  <si>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</si>
  <si>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</si>
  <si>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</si>
  <si>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</si>
  <si>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</si>
  <si>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</si>
  <si>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</si>
  <si>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</si>
  <si>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</si>
  <si>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</si>
  <si>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</si>
  <si>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</si>
  <si>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</si>
  <si>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</si>
  <si>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</si>
  <si>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</si>
  <si>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</si>
  <si>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</si>
  <si>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</si>
  <si>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</si>
  <si>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</si>
  <si>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</si>
  <si>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</si>
  <si>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</si>
  <si>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</si>
  <si>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</si>
  <si>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</si>
  <si>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</si>
  <si>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</si>
  <si>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</si>
  <si>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</si>
  <si>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</si>
  <si>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</si>
  <si>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</si>
  <si>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</si>
  <si>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</si>
  <si>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</si>
  <si>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</si>
  <si>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</si>
  <si>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</si>
  <si>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</si>
  <si>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</si>
  <si>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</si>
  <si>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</si>
  <si>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</si>
  <si>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</si>
  <si>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</si>
  <si>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</si>
  <si>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</si>
  <si>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</si>
  <si>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</si>
  <si>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</si>
  <si>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</si>
  <si>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</si>
  <si>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</si>
  <si>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</si>
  <si>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</si>
  <si>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</si>
  <si>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</si>
  <si>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</si>
  <si>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</si>
  <si>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</si>
  <si>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</si>
  <si>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</si>
  <si>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</si>
  <si>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</si>
  <si>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</si>
  <si>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</si>
  <si>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</si>
  <si>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</si>
  <si>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</si>
  <si>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</si>
  <si>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</si>
  <si>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</si>
  <si>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</si>
  <si>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</si>
  <si>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</si>
  <si>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</si>
  <si>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</si>
  <si>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</si>
  <si>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</si>
  <si>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</si>
  <si>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</si>
  <si>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</si>
  <si>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</si>
  <si>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</si>
  <si>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</si>
  <si>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</si>
  <si>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</si>
  <si>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</si>
  <si>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</si>
  <si>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</si>
  <si>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</si>
  <si>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</si>
  <si>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</si>
  <si>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</si>
  <si>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</si>
  <si>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</si>
  <si>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</si>
  <si>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</si>
  <si>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</si>
  <si>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</si>
  <si>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</si>
  <si>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</si>
  <si>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</si>
  <si>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</si>
  <si>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</si>
  <si>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</si>
  <si>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</si>
  <si>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</si>
  <si>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</si>
  <si>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</si>
  <si>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</si>
  <si>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</si>
  <si>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</si>
  <si>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</si>
  <si>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</si>
  <si>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</si>
  <si>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</si>
  <si>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</si>
  <si>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</si>
  <si>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</si>
  <si>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</si>
  <si>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</si>
  <si>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</si>
  <si>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</si>
  <si>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</si>
  <si>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</si>
  <si>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</si>
  <si>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</si>
  <si>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</si>
  <si>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</si>
  <si>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</si>
  <si>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</si>
  <si>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</si>
  <si>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</si>
  <si>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</si>
  <si>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</si>
  <si>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</si>
  <si>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</si>
  <si>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</si>
  <si>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</si>
  <si>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</si>
  <si>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</si>
  <si>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</si>
  <si>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</si>
  <si>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</si>
  <si>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</si>
  <si>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</si>
  <si>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</si>
  <si>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</si>
  <si>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</si>
  <si>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</si>
  <si>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</si>
  <si>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</si>
  <si>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</si>
  <si>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</si>
  <si>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</si>
  <si>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</si>
  <si>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</si>
  <si>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</si>
  <si>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</si>
  <si>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</si>
  <si>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</si>
  <si>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</si>
  <si>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</si>
  <si>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</si>
  <si>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</si>
  <si>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</si>
  <si>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</si>
  <si>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</si>
  <si>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</si>
  <si>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</si>
  <si>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</si>
  <si>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</si>
  <si>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</si>
  <si>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</si>
  <si>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</si>
  <si>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</si>
  <si>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</si>
  <si>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</si>
  <si>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</si>
  <si>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</si>
  <si>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</si>
  <si>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</si>
  <si>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</si>
  <si>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</si>
  <si>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</si>
  <si>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</si>
  <si>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</si>
  <si>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</si>
  <si>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</si>
  <si>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</si>
  <si>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</si>
  <si>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</si>
  <si>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</si>
  <si>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</si>
  <si>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</si>
  <si>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</si>
  <si>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</si>
  <si>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</si>
  <si>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</si>
  <si>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</si>
  <si>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</si>
  <si>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</si>
  <si>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</si>
  <si>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</si>
  <si>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</si>
  <si>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</si>
  <si>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</si>
  <si>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</si>
  <si>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</si>
  <si>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</si>
  <si>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</si>
  <si>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</si>
  <si>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</si>
  <si>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</si>
  <si>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</si>
  <si>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</si>
  <si>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</si>
  <si>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</si>
  <si>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</si>
  <si>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</si>
  <si>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</si>
  <si>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</si>
  <si>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</si>
  <si>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</si>
  <si>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</si>
  <si>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</si>
  <si>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</si>
  <si>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</si>
  <si>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</si>
  <si>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</si>
  <si>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</si>
  <si>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</si>
  <si>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</si>
  <si>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</si>
  <si>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</si>
  <si>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</si>
  <si>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</si>
  <si>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</si>
  <si>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</si>
  <si>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</si>
  <si>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</si>
  <si>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</si>
  <si>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</si>
  <si>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</si>
  <si>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</si>
  <si>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</si>
  <si>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</si>
  <si>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</si>
  <si>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</si>
  <si>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</si>
  <si>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</si>
  <si>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</si>
  <si>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</si>
  <si>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</si>
  <si>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</si>
  <si>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</si>
  <si>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</si>
  <si>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</si>
  <si>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</si>
  <si>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</si>
  <si>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</si>
  <si>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</si>
  <si>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</si>
  <si>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</si>
  <si>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</si>
  <si>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</si>
  <si>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</si>
  <si>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</si>
  <si>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</si>
  <si>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</si>
  <si>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</si>
  <si>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</si>
  <si>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</si>
  <si>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</si>
  <si>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</si>
  <si>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</si>
  <si>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</si>
  <si>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</si>
  <si>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</si>
  <si>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</si>
  <si>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</si>
  <si>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</si>
  <si>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</si>
  <si>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</si>
  <si>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</si>
  <si>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</si>
  <si>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</si>
  <si>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</si>
  <si>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</si>
  <si>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</si>
  <si>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</si>
  <si>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</si>
  <si>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</si>
  <si>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</si>
  <si>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</si>
  <si>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</si>
  <si>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</si>
  <si>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</si>
  <si>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</si>
  <si>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</si>
  <si>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</si>
  <si>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</si>
  <si>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</si>
  <si>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</si>
  <si>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</si>
  <si>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</si>
  <si>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</si>
  <si>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</si>
  <si>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</si>
  <si>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</si>
  <si>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</si>
  <si>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</si>
  <si>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</si>
  <si>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</si>
  <si>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</si>
  <si>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</si>
  <si>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</si>
  <si>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</si>
  <si>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</si>
  <si>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</si>
  <si>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</si>
  <si>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</si>
  <si>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</si>
  <si>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</si>
  <si>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</si>
  <si>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</si>
  <si>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</si>
  <si>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</si>
  <si>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</si>
  <si>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</si>
  <si>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</si>
  <si>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</si>
  <si>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</si>
  <si>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</si>
  <si>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</si>
  <si>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</si>
  <si>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</si>
  <si>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</si>
  <si>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</si>
  <si>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</si>
  <si>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</si>
  <si>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</si>
  <si>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</si>
  <si>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</si>
  <si>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</si>
  <si>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</si>
  <si>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</si>
  <si>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</si>
  <si>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</si>
  <si>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</si>
  <si>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</si>
  <si>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</si>
  <si>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</si>
  <si>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</si>
  <si>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</si>
  <si>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</si>
  <si>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</si>
  <si>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</si>
  <si>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</si>
  <si>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</si>
  <si>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</si>
  <si>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</si>
  <si>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</si>
  <si>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</si>
  <si>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</si>
  <si>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</si>
  <si>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</si>
  <si>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</si>
  <si>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</si>
  <si>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</si>
  <si>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</si>
  <si>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</si>
  <si>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</si>
  <si>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</si>
  <si>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</si>
  <si>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</si>
  <si>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</si>
  <si>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</si>
  <si>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</si>
  <si>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</si>
  <si>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</si>
  <si>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</si>
  <si>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</si>
  <si>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</si>
  <si>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</si>
  <si>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</si>
  <si>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</si>
  <si>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</si>
  <si>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</si>
  <si>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</si>
  <si>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</si>
  <si>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</si>
  <si>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</si>
  <si>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</si>
  <si>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</si>
  <si>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</si>
  <si>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</si>
  <si>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</si>
  <si>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</si>
  <si>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</si>
  <si>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</si>
  <si>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</si>
  <si>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</si>
  <si>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</si>
  <si>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</si>
  <si>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</si>
  <si>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</si>
  <si>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</si>
  <si>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</si>
  <si>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</si>
  <si>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</si>
  <si>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</si>
  <si>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</si>
  <si>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</si>
  <si>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</si>
  <si>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</si>
  <si>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</si>
  <si>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</si>
  <si>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</si>
  <si>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</si>
  <si>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</si>
  <si>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</si>
  <si>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</si>
  <si>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</si>
  <si>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</si>
  <si>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</si>
  <si>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</si>
  <si>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</si>
  <si>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</si>
  <si>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</si>
  <si>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</si>
  <si>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</si>
  <si>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</si>
  <si>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</si>
  <si>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</si>
  <si>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</si>
  <si>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</si>
  <si>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</si>
  <si>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</si>
  <si>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</si>
  <si>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</si>
  <si>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</si>
  <si>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</si>
  <si>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</si>
  <si>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</si>
  <si>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</si>
  <si>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</si>
  <si>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</si>
  <si>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</si>
  <si>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</si>
  <si>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</si>
  <si>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</si>
  <si>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</si>
  <si>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</si>
  <si>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</si>
  <si>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</si>
  <si>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</si>
  <si>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</si>
  <si>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</si>
  <si>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</si>
  <si>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</si>
  <si>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</si>
  <si>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</si>
  <si>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</si>
  <si>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</si>
  <si>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</si>
  <si>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</si>
  <si>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</si>
  <si>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</si>
  <si>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</si>
  <si>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</si>
  <si>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</si>
  <si>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</si>
  <si>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</si>
  <si>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</si>
  <si>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</si>
  <si>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</si>
  <si>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</si>
  <si>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</si>
  <si>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</si>
  <si>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</si>
  <si>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</si>
  <si>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</si>
  <si>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</si>
  <si>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</si>
  <si>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</si>
  <si>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</si>
  <si>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</si>
  <si>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</si>
  <si>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</si>
  <si>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</si>
  <si>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</si>
  <si>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</si>
  <si>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</si>
  <si>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</si>
  <si>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</si>
  <si>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</si>
  <si>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</si>
  <si>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</si>
  <si>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</si>
  <si>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</si>
  <si>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</si>
  <si>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</si>
  <si>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</si>
  <si>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</si>
  <si>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</si>
  <si>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</si>
  <si>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</si>
  <si>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</si>
  <si>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</si>
  <si>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</si>
  <si>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</si>
  <si>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</si>
  <si>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</si>
  <si>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</si>
  <si>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</si>
  <si>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</si>
  <si>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</si>
  <si>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</si>
  <si>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</si>
  <si>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</si>
  <si>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</si>
  <si>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</si>
  <si>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</si>
  <si>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</si>
  <si>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</si>
  <si>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</si>
  <si>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</si>
  <si>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</si>
  <si>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</si>
  <si>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</si>
  <si>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</si>
  <si>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</si>
  <si>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</si>
  <si>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</si>
  <si>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</si>
  <si>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</si>
  <si>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</si>
  <si>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</si>
  <si>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</si>
  <si>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</si>
  <si>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</si>
  <si>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</si>
  <si>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</si>
  <si>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</si>
  <si>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</si>
  <si>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</si>
  <si>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</si>
  <si>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</si>
  <si>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</si>
  <si>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</si>
  <si>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</si>
  <si>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</si>
  <si>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</si>
  <si>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</si>
  <si>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</si>
  <si>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</si>
  <si>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</si>
  <si>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</si>
  <si>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</si>
  <si>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</si>
  <si>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</si>
  <si>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</si>
  <si>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</si>
  <si>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</si>
  <si>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</si>
  <si>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</si>
  <si>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</si>
  <si>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</si>
  <si>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</si>
  <si>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</si>
  <si>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</si>
  <si>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</si>
  <si>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</si>
  <si>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</si>
  <si>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</si>
  <si>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</si>
  <si>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</si>
  <si>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</si>
  <si>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</si>
  <si>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</si>
  <si>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</si>
  <si>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</si>
  <si>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</si>
  <si>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</si>
  <si>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</si>
  <si>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</si>
  <si>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</si>
  <si>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</si>
  <si>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</si>
  <si>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</si>
  <si>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</si>
  <si>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</si>
  <si>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</si>
  <si>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</si>
  <si>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</si>
  <si>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</si>
  <si>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</si>
  <si>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</si>
  <si>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</si>
  <si>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</si>
  <si>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</si>
  <si>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</si>
  <si>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</si>
  <si>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</si>
  <si>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</si>
  <si>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</si>
  <si>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</si>
  <si>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</si>
  <si>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</si>
  <si>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</si>
  <si>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</si>
  <si>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</si>
  <si>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</si>
  <si>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</si>
  <si>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</si>
  <si>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</si>
  <si>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</si>
  <si>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</si>
  <si>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</si>
  <si>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</si>
  <si>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</si>
  <si>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</si>
  <si>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</si>
  <si>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</si>
  <si>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</si>
  <si>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</si>
  <si>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</si>
  <si>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</si>
  <si>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</si>
  <si>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</si>
  <si>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</si>
  <si>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</si>
  <si>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</si>
  <si>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</si>
  <si>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</si>
  <si>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</si>
  <si>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</si>
  <si>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</si>
  <si>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</si>
  <si>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</si>
  <si>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</si>
  <si>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</si>
  <si>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</si>
  <si>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</si>
  <si>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</si>
  <si>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</si>
  <si>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</si>
  <si>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</si>
  <si>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</si>
  <si>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</si>
  <si>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</si>
  <si>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</si>
  <si>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</si>
  <si>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</si>
  <si>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</si>
  <si>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</si>
  <si>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</si>
  <si>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</si>
  <si>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</si>
  <si>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</si>
  <si>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</si>
  <si>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</si>
  <si>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</si>
  <si>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</si>
  <si>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</si>
  <si>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</si>
  <si>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</si>
  <si>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</si>
  <si>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</si>
  <si>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</si>
  <si>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</si>
  <si>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</si>
  <si>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</si>
  <si>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</si>
  <si>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</si>
  <si>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</si>
  <si>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</si>
  <si>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</si>
  <si>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</si>
  <si>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</si>
  <si>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</si>
  <si>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</si>
  <si>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</si>
  <si>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</si>
  <si>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</si>
  <si>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</si>
  <si>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</si>
  <si>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</si>
  <si>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</si>
  <si>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</si>
  <si>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</si>
  <si>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</si>
  <si>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</si>
  <si>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</si>
  <si>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</si>
  <si>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</si>
  <si>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</si>
  <si>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</si>
  <si>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</si>
  <si>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</si>
  <si>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</si>
  <si>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</si>
  <si>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</si>
  <si>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</si>
  <si>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</si>
  <si>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</si>
  <si>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</si>
  <si>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</si>
  <si>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</si>
  <si>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</si>
  <si>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</si>
  <si>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</si>
  <si>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</si>
  <si>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</si>
  <si>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</si>
  <si>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</si>
  <si>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</si>
  <si>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</si>
  <si>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</si>
  <si>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</si>
  <si>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</si>
  <si>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</si>
  <si>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</si>
  <si>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</si>
  <si>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</si>
  <si>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</si>
  <si>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</si>
  <si>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</si>
  <si>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</si>
  <si>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</si>
  <si>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</si>
  <si>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</si>
  <si>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</si>
  <si>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</si>
  <si>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</si>
  <si>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</si>
  <si>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</si>
  <si>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</si>
  <si>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</si>
  <si>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</si>
  <si>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</si>
  <si>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</si>
  <si>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</si>
  <si>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</si>
  <si>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</si>
  <si>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</si>
  <si>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</si>
  <si>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</si>
  <si>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</si>
  <si>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</si>
  <si>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</si>
  <si>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</si>
  <si>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</si>
  <si>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</si>
  <si>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</si>
  <si>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</si>
  <si>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</si>
  <si>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</si>
  <si>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</si>
  <si>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</si>
  <si>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</si>
  <si>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</si>
  <si>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</si>
  <si>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</si>
  <si>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</si>
  <si>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</si>
  <si>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</si>
  <si>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</si>
  <si>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</si>
  <si>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</si>
  <si>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</si>
  <si>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</si>
  <si>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</si>
  <si>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</si>
  <si>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</si>
  <si>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</si>
  <si>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</si>
  <si>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</si>
  <si>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</si>
  <si>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</si>
  <si>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</si>
  <si>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</si>
  <si>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</si>
  <si>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</si>
  <si>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</si>
  <si>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</si>
  <si>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</si>
  <si>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</si>
  <si>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</si>
  <si>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</si>
  <si>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</si>
  <si>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</si>
  <si>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</si>
  <si>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</si>
  <si>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</si>
  <si>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</si>
  <si>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</si>
  <si>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</si>
  <si>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</si>
  <si>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</si>
  <si>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</si>
  <si>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</si>
  <si>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</si>
  <si>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</si>
  <si>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</si>
  <si>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</si>
  <si>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</si>
  <si>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</si>
  <si>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</si>
  <si>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</si>
  <si>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</si>
  <si>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</si>
  <si>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</si>
  <si>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</si>
  <si>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</si>
  <si>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</si>
  <si>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</si>
  <si>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</si>
  <si>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</si>
  <si>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</si>
  <si>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</si>
  <si>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</si>
  <si>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</si>
  <si>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</si>
  <si>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</si>
  <si>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</si>
  <si>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</si>
  <si>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</si>
  <si>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</si>
  <si>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</si>
  <si>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</si>
  <si>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</si>
  <si>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</si>
  <si>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</si>
  <si>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</si>
  <si>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</si>
  <si>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</si>
  <si>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</si>
  <si>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</si>
  <si>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</si>
  <si>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</si>
  <si>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</si>
  <si>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</si>
  <si>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</si>
  <si>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</si>
  <si>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</si>
  <si>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</si>
  <si>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</si>
  <si>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</si>
  <si>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</si>
  <si>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</si>
  <si>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</si>
  <si>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</si>
  <si>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</si>
  <si>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</si>
  <si>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</si>
  <si>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</si>
  <si>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</si>
  <si>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</si>
  <si>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</si>
  <si>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</si>
  <si>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</si>
  <si>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</si>
  <si>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</si>
  <si>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</si>
  <si>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</si>
  <si>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</si>
  <si>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</si>
  <si>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</si>
  <si>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</si>
  <si>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</si>
  <si>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</si>
  <si>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</si>
  <si>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</si>
  <si>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</si>
  <si>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</si>
  <si>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</si>
  <si>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</si>
  <si>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</si>
  <si>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</si>
  <si>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</si>
  <si>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</si>
  <si>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</si>
  <si>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</si>
  <si>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</si>
  <si>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</si>
  <si>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</si>
  <si>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</si>
  <si>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</si>
  <si>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</si>
  <si>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</si>
  <si>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</si>
  <si>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</si>
  <si>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</si>
  <si>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</si>
  <si>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</si>
  <si>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</si>
  <si>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</si>
  <si>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</si>
  <si>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</si>
  <si>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</si>
  <si>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</si>
  <si>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</si>
  <si>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</si>
  <si>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</si>
  <si>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</si>
  <si>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</si>
  <si>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</si>
  <si>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</si>
  <si>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</si>
  <si>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</si>
  <si>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</si>
  <si>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</si>
  <si>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</si>
  <si>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</si>
  <si>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</si>
  <si>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</si>
  <si>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</si>
  <si>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</si>
  <si>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</si>
  <si>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</si>
  <si>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</si>
  <si>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</si>
  <si>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</si>
  <si>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</si>
  <si>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</si>
  <si>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</si>
  <si>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</si>
  <si>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</si>
  <si>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</si>
  <si>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</si>
  <si>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</si>
  <si>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</si>
  <si>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</si>
  <si>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</si>
  <si>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</si>
  <si>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</si>
  <si>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</si>
  <si>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</si>
  <si>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</si>
  <si>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</si>
  <si>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</si>
  <si>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</si>
  <si>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</si>
  <si>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</si>
  <si>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</si>
  <si>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</si>
  <si>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</si>
  <si>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</si>
  <si>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</si>
  <si>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</si>
  <si>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</si>
  <si>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</si>
  <si>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</si>
  <si>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</si>
  <si>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</si>
  <si>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</si>
  <si>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</si>
  <si>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</si>
  <si>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</si>
  <si>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</si>
  <si>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</si>
  <si>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</si>
  <si>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</si>
  <si>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</si>
  <si>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</si>
  <si>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</si>
  <si>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</si>
  <si>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</si>
  <si>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</si>
  <si>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</si>
  <si>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</si>
  <si>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</si>
  <si>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</si>
  <si>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</si>
  <si>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</si>
  <si>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</si>
  <si>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</si>
  <si>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</si>
  <si>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</si>
  <si>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</si>
  <si>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</si>
  <si>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</si>
  <si>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</si>
  <si>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</si>
  <si>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</si>
  <si>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</si>
  <si>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</si>
  <si>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</si>
  <si>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</si>
  <si>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</si>
  <si>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</si>
  <si>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</si>
  <si>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</si>
  <si>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</si>
  <si>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</si>
  <si>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</si>
  <si>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</si>
  <si>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</si>
  <si>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</si>
  <si>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</si>
  <si>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</si>
  <si>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</si>
  <si>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</si>
  <si>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</si>
  <si>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</si>
  <si>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</si>
  <si>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</si>
  <si>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</si>
  <si>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</si>
  <si>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</si>
  <si>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</si>
  <si>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</si>
  <si>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</si>
  <si>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</si>
  <si>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</si>
  <si>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</si>
  <si>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</si>
  <si>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</si>
  <si>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</si>
  <si>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</si>
  <si>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</si>
  <si>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</si>
  <si>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</si>
  <si>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</si>
  <si>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</si>
  <si>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</si>
  <si>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</si>
  <si>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</si>
  <si>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</si>
  <si>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</si>
  <si>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</si>
  <si>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</si>
  <si>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</si>
  <si>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</si>
  <si>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</si>
  <si>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</si>
  <si>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</si>
  <si>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</si>
  <si>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</si>
  <si>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</si>
  <si>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</si>
  <si>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</si>
  <si>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</si>
  <si>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</si>
  <si>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</si>
  <si>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</si>
  <si>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</si>
  <si>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</si>
  <si>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</si>
  <si>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</si>
  <si>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</si>
  <si>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</si>
  <si>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</si>
  <si>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</si>
  <si>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</si>
  <si>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</si>
  <si>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</si>
  <si>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</si>
  <si>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</si>
  <si>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</si>
  <si>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</si>
  <si>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</si>
  <si>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</si>
  <si>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</si>
  <si>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</si>
  <si>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</si>
  <si>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</si>
  <si>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</si>
  <si>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</si>
  <si>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</si>
  <si>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</si>
  <si>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</si>
  <si>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</si>
  <si>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</si>
  <si>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</si>
  <si>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</si>
  <si>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</si>
  <si>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</si>
  <si>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</si>
  <si>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</si>
  <si>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</si>
  <si>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</si>
  <si>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</si>
  <si>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</si>
  <si>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</si>
  <si>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</si>
  <si>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</si>
  <si>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</si>
  <si>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</si>
  <si>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</si>
  <si>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</si>
  <si>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</si>
  <si>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</si>
  <si>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</si>
  <si>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</si>
  <si>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</si>
  <si>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</si>
  <si>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</si>
  <si>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</si>
  <si>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</si>
  <si>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</si>
  <si>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</si>
  <si>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</si>
  <si>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</si>
  <si>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</si>
  <si>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</si>
  <si>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</si>
  <si>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</si>
  <si>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</si>
  <si>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</si>
  <si>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</si>
  <si>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</si>
  <si>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</si>
  <si>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</si>
  <si>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</si>
  <si>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</si>
  <si>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</si>
  <si>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</si>
  <si>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</si>
  <si>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</si>
  <si>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</si>
  <si>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</si>
  <si>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</si>
  <si>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</si>
  <si>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</si>
  <si>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</si>
  <si>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</si>
  <si>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</si>
  <si>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</si>
  <si>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</si>
  <si>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</si>
  <si>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</si>
  <si>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</si>
  <si>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</si>
  <si>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</si>
  <si>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</si>
  <si>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</si>
  <si>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</si>
  <si>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</si>
  <si>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</si>
  <si>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</si>
  <si>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</si>
  <si>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</si>
  <si>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</si>
  <si>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</si>
  <si>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</si>
  <si>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</si>
  <si>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</si>
  <si>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</si>
  <si>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</si>
  <si>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</si>
  <si>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</si>
  <si>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</si>
  <si>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</si>
  <si>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</si>
  <si>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</si>
  <si>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</si>
  <si>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</si>
  <si>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</si>
  <si>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</si>
  <si>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</si>
  <si>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</si>
  <si>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</si>
  <si>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</si>
  <si>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</si>
  <si>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</si>
  <si>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</si>
  <si>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</si>
  <si>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</si>
  <si>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</si>
  <si>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</si>
  <si>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</si>
  <si>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</si>
  <si>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</si>
  <si>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</si>
  <si>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</si>
  <si>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</si>
  <si>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</si>
  <si>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</si>
  <si>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</si>
  <si>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</si>
  <si>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</si>
  <si>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</si>
  <si>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</si>
  <si>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</si>
  <si>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</si>
  <si>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</si>
  <si>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</si>
  <si>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</si>
  <si>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</si>
  <si>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</si>
  <si>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</si>
  <si>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</si>
  <si>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</si>
  <si>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</si>
  <si>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</si>
  <si>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</si>
  <si>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</si>
  <si>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</si>
  <si>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</si>
  <si>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</si>
  <si>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</si>
  <si>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</si>
  <si>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</si>
  <si>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</si>
  <si>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</si>
  <si>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</si>
  <si>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</si>
  <si>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</si>
  <si>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</si>
  <si>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</si>
  <si>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</si>
  <si>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</si>
  <si>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</si>
  <si>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</si>
  <si>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</si>
  <si>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</si>
  <si>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</si>
  <si>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</si>
  <si>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</si>
  <si>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</si>
  <si>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</si>
  <si>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</si>
  <si>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</si>
  <si>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</si>
  <si>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</si>
  <si>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</si>
  <si>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</si>
  <si>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</si>
  <si>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</si>
  <si>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</si>
  <si>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</si>
  <si>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</si>
  <si>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</si>
  <si>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</si>
  <si>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</si>
  <si>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</si>
  <si>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</si>
  <si>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</si>
  <si>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</si>
  <si>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</si>
  <si>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</si>
  <si>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</si>
  <si>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</si>
  <si>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</si>
  <si>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</si>
  <si>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</si>
  <si>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</si>
  <si>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</si>
  <si>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</si>
  <si>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</si>
  <si>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</si>
  <si>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</si>
  <si>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</si>
  <si>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</si>
  <si>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</si>
  <si>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</si>
  <si>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</si>
  <si>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</si>
  <si>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</si>
  <si>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</si>
  <si>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</si>
  <si>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</si>
  <si>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</si>
  <si>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</si>
  <si>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</si>
  <si>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</si>
  <si>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</si>
  <si>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</si>
  <si>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</si>
  <si>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</si>
  <si>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</si>
  <si>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</si>
  <si>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</si>
  <si>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</si>
  <si>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</si>
  <si>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</si>
  <si>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</si>
  <si>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</si>
  <si>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</si>
  <si>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</si>
  <si>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</si>
  <si>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</si>
  <si>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</si>
  <si>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</si>
  <si>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</si>
  <si>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</si>
  <si>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</si>
  <si>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</si>
  <si>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</si>
  <si>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</si>
  <si>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</si>
  <si>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</si>
  <si>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</si>
  <si>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</si>
  <si>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</si>
  <si>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</si>
  <si>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</si>
  <si>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</si>
  <si>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</si>
  <si>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</si>
  <si>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</si>
  <si>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</si>
  <si>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</si>
  <si>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</si>
  <si>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</si>
  <si>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</si>
  <si>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</si>
  <si>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</si>
  <si>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</si>
  <si>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</si>
  <si>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</si>
  <si>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</si>
  <si>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</si>
  <si>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</si>
  <si>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</si>
  <si>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</si>
  <si>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</si>
  <si>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</si>
  <si>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</si>
  <si>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</si>
  <si>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</si>
  <si>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</si>
  <si>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</si>
  <si>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</si>
  <si>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</si>
  <si>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</si>
  <si>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</si>
  <si>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</si>
  <si>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</si>
  <si>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</si>
  <si>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</si>
  <si>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</si>
  <si>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</si>
  <si>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</si>
  <si>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</si>
  <si>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</si>
  <si>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</si>
  <si>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</si>
  <si>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</si>
  <si>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</si>
  <si>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</si>
  <si>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</si>
  <si>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</si>
  <si>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</si>
  <si>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</si>
  <si>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</si>
  <si>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</si>
  <si>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</si>
  <si>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</si>
  <si>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</si>
  <si>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</si>
  <si>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</si>
  <si>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</si>
  <si>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</si>
  <si>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</si>
  <si>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</si>
  <si>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</si>
  <si>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</si>
  <si>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</si>
  <si>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</si>
  <si>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</si>
  <si>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</si>
  <si>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</si>
  <si>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</si>
  <si>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</si>
  <si>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</si>
  <si>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</si>
  <si>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</si>
  <si>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</si>
  <si>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</si>
  <si>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</si>
  <si>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</si>
  <si>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</si>
  <si>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</si>
  <si>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</si>
  <si>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</si>
  <si>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</si>
  <si>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</si>
  <si>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</si>
  <si>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</si>
  <si>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</si>
  <si>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</si>
  <si>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</si>
  <si>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</si>
  <si>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</si>
  <si>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</si>
  <si>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</si>
  <si>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</si>
  <si>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</si>
  <si>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</si>
  <si>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</si>
  <si>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</si>
  <si>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</si>
  <si>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</si>
  <si>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</si>
  <si>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</si>
  <si>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</si>
  <si>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</si>
  <si>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</si>
  <si>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</si>
  <si>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</si>
  <si>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</si>
  <si>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</si>
  <si>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</si>
  <si>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</si>
  <si>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</si>
  <si>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</si>
  <si>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</si>
  <si>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</si>
  <si>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</si>
  <si>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</si>
  <si>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</si>
  <si>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</si>
  <si>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</si>
  <si>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</si>
  <si>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</si>
  <si>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</si>
  <si>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</si>
  <si>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</si>
  <si>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</si>
  <si>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</si>
  <si>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</si>
  <si>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</si>
  <si>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</si>
  <si>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</si>
  <si>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</si>
  <si>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</si>
  <si>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</si>
  <si>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</si>
  <si>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</si>
  <si>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</si>
  <si>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</si>
  <si>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</si>
  <si>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</si>
  <si>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</si>
  <si>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</si>
  <si>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</si>
  <si>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</si>
  <si>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</si>
  <si>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</si>
  <si>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</si>
  <si>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</si>
  <si>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</si>
  <si>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</si>
  <si>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</si>
  <si>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</si>
  <si>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</si>
  <si>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</si>
  <si>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</si>
  <si>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</si>
  <si>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</si>
  <si>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</si>
  <si>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</si>
  <si>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</si>
  <si>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</si>
  <si>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</si>
  <si>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</si>
  <si>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</si>
  <si>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</si>
  <si>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</si>
  <si>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</si>
  <si>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</si>
  <si>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</si>
  <si>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</si>
  <si>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</si>
  <si>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</si>
  <si>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</si>
  <si>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</si>
  <si>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</si>
  <si>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</si>
  <si>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</si>
  <si>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</si>
  <si>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</si>
  <si>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</si>
  <si>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</si>
  <si>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</si>
  <si>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</si>
  <si>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</si>
  <si>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</si>
  <si>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</si>
  <si>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</si>
  <si>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</si>
  <si>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</si>
  <si>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</si>
  <si>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</si>
  <si>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</si>
  <si>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</si>
  <si>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</si>
  <si>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</si>
  <si>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</si>
  <si>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</si>
  <si>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</si>
  <si>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</si>
  <si>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</si>
  <si>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</si>
  <si>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</si>
  <si>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</si>
  <si>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</si>
  <si>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</si>
  <si>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</si>
  <si>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</si>
  <si>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</si>
  <si>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</si>
  <si>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</si>
  <si>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</si>
  <si>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</si>
  <si>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</si>
  <si>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</si>
  <si>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</si>
  <si>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</si>
  <si>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</si>
  <si>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</si>
  <si>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</si>
  <si>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</si>
  <si>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</si>
  <si>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</si>
  <si>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</si>
  <si>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</si>
  <si>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</si>
  <si>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</si>
  <si>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</si>
  <si>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</si>
  <si>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</si>
  <si>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</si>
  <si>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</si>
  <si>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</si>
  <si>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</si>
  <si>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</si>
  <si>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</si>
  <si>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</si>
  <si>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</si>
  <si>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</si>
  <si>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</si>
  <si>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</si>
  <si>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</si>
  <si>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</si>
  <si>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</si>
  <si>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</si>
  <si>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</si>
  <si>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</si>
  <si>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</si>
  <si>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</si>
  <si>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</si>
  <si>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</si>
  <si>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</si>
  <si>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</si>
  <si>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</si>
  <si>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</si>
  <si>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</si>
  <si>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</si>
  <si>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</si>
  <si>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</si>
  <si>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</si>
  <si>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</si>
  <si>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</si>
  <si>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</si>
  <si>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</si>
  <si>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</si>
  <si>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</si>
  <si>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</si>
  <si>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</si>
  <si>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</si>
  <si>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</si>
  <si>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</si>
  <si>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</si>
  <si>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</si>
  <si>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</si>
  <si>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</si>
  <si>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</si>
  <si>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</si>
  <si>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</si>
  <si>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</si>
  <si>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</si>
  <si>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</si>
  <si>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</si>
  <si>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</si>
  <si>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</si>
  <si>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</si>
  <si>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</si>
  <si>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</si>
  <si>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</si>
  <si>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</si>
  <si>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</si>
  <si>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</si>
  <si>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</si>
  <si>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</si>
  <si>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</si>
  <si>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</si>
  <si>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</si>
  <si>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</si>
  <si>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</si>
  <si>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</si>
  <si>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</si>
  <si>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</si>
  <si>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</si>
  <si>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</si>
  <si>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</si>
  <si>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</si>
  <si>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</si>
  <si>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</si>
  <si>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</si>
  <si>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</si>
  <si>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</si>
  <si>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</si>
  <si>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</si>
  <si>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</si>
  <si>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</si>
  <si>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</si>
  <si>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</si>
  <si>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</si>
  <si>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</si>
  <si>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</si>
  <si>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</si>
  <si>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</si>
  <si>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</si>
  <si>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</si>
  <si>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</si>
  <si>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</si>
  <si>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</si>
  <si>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</si>
  <si>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</si>
  <si>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</si>
  <si>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</si>
  <si>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</si>
  <si>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</si>
  <si>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</si>
  <si>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</si>
  <si>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</si>
  <si>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</si>
  <si>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</si>
  <si>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</si>
  <si>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</si>
  <si>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</si>
  <si>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</si>
  <si>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</si>
  <si>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</si>
  <si>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</si>
  <si>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</si>
  <si>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</si>
  <si>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</si>
  <si>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</si>
  <si>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</si>
  <si>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</si>
  <si>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</si>
  <si>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</si>
  <si>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</si>
  <si>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</si>
  <si>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</si>
  <si>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</si>
  <si>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</si>
  <si>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</si>
  <si>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</si>
  <si>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</si>
  <si>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</si>
  <si>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</si>
  <si>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</si>
  <si>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</si>
  <si>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</si>
  <si>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</si>
  <si>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</si>
  <si>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</si>
  <si>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</si>
  <si>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</si>
  <si>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</si>
  <si>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</si>
  <si>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</si>
  <si>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</si>
  <si>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</si>
  <si>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</si>
  <si>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</si>
  <si>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</si>
  <si>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</si>
  <si>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</si>
  <si>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</si>
  <si>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</si>
  <si>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</si>
  <si>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</si>
  <si>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</si>
  <si>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</si>
  <si>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</si>
  <si>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</si>
  <si>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</si>
  <si>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</si>
  <si>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</si>
  <si>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</si>
  <si>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</si>
  <si>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</si>
  <si>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</si>
  <si>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</si>
  <si>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</si>
  <si>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</si>
  <si>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</si>
  <si>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</si>
  <si>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</si>
  <si>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</si>
  <si>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</si>
  <si>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</si>
  <si>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</si>
  <si>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</si>
  <si>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</si>
  <si>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</si>
  <si>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</si>
  <si>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</si>
  <si>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</si>
  <si>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</si>
  <si>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</si>
  <si>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</si>
  <si>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</si>
  <si>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</si>
  <si>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</si>
  <si>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</si>
  <si>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</si>
  <si>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</si>
  <si>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</si>
  <si>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</si>
  <si>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</si>
  <si>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</si>
  <si>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</si>
  <si>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</si>
  <si>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</si>
  <si>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</si>
  <si>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</si>
  <si>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</si>
  <si>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</si>
  <si>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</si>
  <si>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</si>
  <si>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</si>
  <si>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</si>
  <si>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</si>
  <si>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</si>
  <si>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</si>
  <si>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</si>
  <si>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</si>
  <si>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</si>
  <si>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</si>
  <si>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</si>
  <si>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</si>
  <si>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</si>
  <si>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</si>
  <si>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</si>
  <si>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</si>
  <si>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</si>
  <si>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</si>
  <si>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</si>
  <si>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</si>
  <si>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</si>
  <si>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</si>
  <si>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</si>
  <si>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</si>
  <si>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</si>
  <si>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</si>
  <si>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</si>
  <si>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</si>
  <si>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</si>
  <si>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</si>
  <si>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</si>
  <si>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</si>
  <si>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</si>
  <si>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</si>
  <si>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</si>
  <si>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</si>
  <si>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</si>
  <si>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</si>
  <si>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</si>
  <si>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</si>
  <si>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</si>
  <si>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</si>
  <si>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</si>
  <si>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</si>
  <si>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</si>
  <si>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</si>
  <si>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</si>
  <si>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</si>
  <si>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</si>
  <si>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</si>
  <si>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</si>
  <si>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</si>
  <si>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</si>
  <si>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</si>
  <si>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</si>
  <si>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</si>
  <si>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</si>
  <si>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</si>
  <si>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</si>
  <si>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</si>
  <si>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</si>
  <si>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</si>
  <si>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</si>
  <si>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</si>
  <si>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</si>
  <si>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</si>
  <si>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</si>
  <si>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</si>
  <si>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</si>
  <si>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</si>
  <si>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</si>
  <si>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</si>
  <si>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</si>
  <si>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</si>
  <si>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</si>
  <si>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</si>
  <si>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</si>
  <si>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</si>
  <si>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</si>
  <si>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</si>
  <si>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</si>
  <si>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</si>
  <si>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</si>
  <si>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</si>
  <si>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</si>
  <si>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</si>
  <si>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</si>
  <si>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</si>
  <si>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</si>
  <si>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</si>
  <si>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</si>
  <si>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</si>
  <si>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</si>
  <si>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</si>
  <si>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</si>
  <si>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</si>
  <si>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</si>
  <si>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</si>
  <si>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</si>
  <si>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</si>
  <si>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</si>
  <si>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</si>
  <si>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</si>
  <si>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</si>
  <si>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</si>
  <si>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</si>
  <si>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</si>
  <si>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</si>
  <si>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</si>
  <si>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</si>
  <si>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</si>
  <si>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</si>
  <si>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</si>
  <si>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</si>
  <si>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</si>
  <si>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</si>
  <si>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</si>
  <si>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</si>
  <si>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</si>
  <si>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</si>
  <si>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</si>
  <si>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</si>
  <si>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</si>
  <si>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</si>
  <si>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</si>
  <si>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</si>
  <si>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</si>
  <si>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</si>
  <si>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</si>
  <si>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</si>
  <si>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</si>
  <si>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</si>
  <si>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</si>
  <si>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</si>
  <si>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</si>
  <si>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</si>
  <si>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</si>
  <si>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</si>
  <si>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</si>
  <si>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</si>
  <si>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</si>
  <si>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</si>
  <si>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</si>
  <si>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</si>
  <si>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</si>
  <si>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</si>
  <si>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</si>
  <si>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</si>
  <si>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</si>
  <si>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</si>
  <si>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</si>
  <si>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</si>
  <si>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</si>
  <si>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</si>
  <si>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</si>
  <si>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</si>
  <si>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</si>
  <si>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</si>
  <si>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</si>
  <si>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</si>
  <si>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</si>
  <si>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</si>
  <si>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</si>
  <si>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</si>
  <si>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</si>
  <si>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</si>
  <si>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</si>
  <si>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</si>
  <si>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</si>
  <si>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</si>
  <si>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</si>
  <si>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</si>
  <si>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</si>
  <si>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</si>
  <si>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</si>
  <si>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</si>
  <si>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</si>
  <si>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</si>
  <si>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</si>
  <si>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</si>
  <si>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</si>
  <si>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</si>
  <si>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</si>
  <si>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</si>
  <si>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</si>
  <si>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</si>
  <si>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</si>
  <si>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</si>
  <si>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</si>
  <si>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</si>
  <si>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</si>
  <si>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</si>
  <si>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</si>
  <si>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</si>
  <si>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</si>
  <si>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</si>
  <si>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</si>
  <si>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</si>
  <si>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</si>
  <si>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</si>
  <si>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</si>
  <si>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</si>
  <si>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</si>
  <si>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</si>
  <si>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</si>
  <si>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</si>
  <si>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</si>
  <si>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</si>
  <si>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</si>
  <si>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</si>
  <si>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</si>
  <si>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</si>
  <si>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</si>
  <si>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</si>
  <si>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</si>
  <si>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</si>
  <si>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</si>
  <si>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</si>
  <si>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</si>
  <si>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</si>
  <si>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</si>
  <si>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</si>
  <si>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</si>
  <si>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</si>
  <si>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</si>
  <si>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</si>
  <si>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</si>
  <si>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</si>
  <si>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</si>
  <si>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</si>
  <si>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</si>
  <si>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</si>
  <si>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</si>
  <si>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</si>
  <si>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</si>
  <si>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</si>
  <si>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</si>
  <si>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</si>
  <si>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</si>
  <si>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</si>
  <si>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</si>
  <si>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</si>
  <si>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</si>
  <si>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</si>
  <si>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</si>
  <si>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</si>
  <si>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</si>
  <si>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</si>
  <si>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</si>
  <si>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</si>
  <si>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</si>
  <si>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</si>
  <si>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</si>
  <si>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</si>
  <si>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</si>
  <si>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</si>
  <si>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</si>
  <si>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</si>
  <si>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</si>
  <si>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</si>
  <si>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</si>
  <si>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</si>
  <si>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</si>
  <si>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</si>
  <si>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</si>
  <si>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</si>
  <si>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</si>
  <si>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</si>
  <si>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</si>
  <si>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</si>
  <si>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</si>
  <si>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</si>
  <si>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</si>
  <si>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</si>
  <si>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</si>
  <si>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</si>
  <si>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</si>
  <si>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</si>
  <si>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</si>
  <si>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</si>
  <si>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</si>
  <si>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</si>
  <si>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</si>
  <si>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</si>
  <si>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</si>
  <si>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</si>
  <si>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</si>
  <si>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</si>
  <si>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</si>
  <si>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</si>
  <si>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</si>
  <si>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</si>
  <si>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</si>
  <si>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</si>
  <si>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</si>
  <si>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</si>
  <si>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</si>
  <si>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</si>
  <si>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</si>
  <si>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</si>
  <si>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</si>
  <si>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</si>
  <si>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</si>
  <si>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</si>
  <si>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</si>
  <si>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</si>
  <si>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</si>
  <si>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</si>
  <si>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</si>
  <si>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</si>
  <si>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</si>
  <si>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</si>
  <si>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</si>
  <si>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</si>
  <si>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</si>
  <si>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</si>
  <si>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</si>
  <si>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</si>
  <si>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</si>
  <si>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</si>
  <si>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</si>
  <si>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</si>
  <si>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</si>
  <si>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</si>
  <si>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</si>
  <si>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</si>
  <si>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</si>
  <si>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</si>
  <si>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</si>
  <si>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</si>
  <si>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</si>
  <si>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</si>
  <si>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</si>
  <si>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</si>
  <si>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</si>
  <si>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</si>
  <si>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</si>
  <si>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</si>
  <si>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</si>
  <si>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</si>
  <si>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</si>
  <si>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</si>
  <si>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</si>
  <si>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</si>
  <si>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</si>
  <si>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</si>
  <si>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</si>
  <si>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</si>
  <si>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</si>
  <si>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</si>
  <si>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</si>
  <si>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</si>
  <si>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</si>
  <si>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</si>
  <si>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</si>
  <si>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</si>
  <si>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</si>
  <si>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</si>
  <si>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</si>
  <si>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</si>
  <si>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</si>
  <si>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</si>
  <si>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</si>
  <si>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</si>
  <si>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</si>
  <si>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</si>
  <si>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</si>
  <si>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</si>
  <si>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</si>
  <si>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</si>
  <si>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</si>
  <si>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</si>
  <si>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</si>
  <si>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</si>
  <si>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</si>
  <si>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</si>
  <si>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</si>
  <si>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</si>
  <si>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</si>
  <si>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</si>
  <si>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</si>
  <si>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</si>
  <si>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</si>
  <si>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</si>
  <si>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</si>
  <si>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</si>
  <si>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</si>
  <si>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</si>
  <si>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</si>
  <si>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</si>
  <si>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</si>
  <si>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</si>
  <si>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</si>
  <si>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</si>
  <si>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</si>
  <si>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</si>
  <si>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</si>
  <si>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</si>
  <si>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</si>
  <si>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</si>
  <si>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</si>
  <si>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</si>
  <si>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</si>
  <si>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</si>
  <si>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</si>
  <si>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</si>
  <si>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</si>
  <si>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</si>
  <si>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</si>
  <si>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</si>
  <si>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</si>
  <si>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</si>
  <si>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</si>
  <si>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</si>
  <si>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</si>
  <si>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</si>
  <si>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</si>
  <si>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</si>
  <si>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</si>
  <si>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</si>
  <si>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</si>
  <si>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</si>
  <si>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</si>
  <si>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</si>
  <si>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</si>
  <si>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</si>
  <si>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</si>
  <si>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</si>
  <si>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</si>
  <si>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</si>
  <si>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</si>
  <si>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</si>
  <si>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</si>
  <si>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</si>
  <si>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</si>
  <si>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</si>
  <si>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</si>
  <si>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</si>
  <si>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</si>
  <si>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</si>
  <si>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</si>
  <si>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</si>
  <si>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</si>
  <si>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</si>
  <si>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</si>
  <si>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</si>
  <si>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</si>
  <si>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</si>
  <si>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</si>
  <si>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</si>
  <si>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</si>
  <si>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</si>
  <si>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</si>
  <si>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</si>
  <si>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</si>
  <si>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</si>
  <si>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</si>
  <si>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</si>
  <si>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</si>
  <si>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</si>
  <si>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</si>
  <si>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</si>
  <si>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</si>
  <si>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</si>
  <si>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</si>
  <si>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</si>
  <si>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</si>
  <si>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</si>
  <si>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</si>
  <si>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</si>
  <si>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</si>
  <si>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</si>
  <si>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</si>
  <si>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</si>
  <si>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</si>
  <si>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</si>
  <si>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</si>
  <si>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</si>
  <si>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</si>
  <si>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</si>
  <si>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</si>
  <si>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</si>
  <si>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</si>
  <si>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</si>
  <si>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</si>
  <si>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</si>
  <si>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</si>
  <si>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</si>
  <si>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</si>
  <si>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</si>
  <si>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</si>
  <si>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</si>
  <si>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</si>
  <si>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</si>
  <si>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</si>
  <si>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</si>
  <si>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</si>
  <si>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</si>
  <si>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</si>
  <si>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</si>
  <si>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</si>
  <si>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</si>
  <si>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</si>
  <si>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</si>
  <si>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</si>
  <si>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</si>
  <si>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</si>
  <si>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</si>
  <si>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</si>
  <si>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</si>
  <si>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</si>
  <si>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</si>
  <si>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</si>
  <si>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</si>
  <si>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</si>
  <si>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</si>
  <si>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</si>
  <si>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</si>
  <si>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</si>
  <si>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</si>
  <si>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</si>
  <si>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</si>
  <si>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</si>
  <si>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</si>
  <si>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</si>
  <si>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</si>
  <si>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</si>
  <si>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</si>
  <si>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</si>
  <si>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</si>
  <si>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</si>
  <si>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</si>
  <si>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</si>
  <si>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</si>
  <si>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</si>
  <si>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</si>
  <si>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</si>
  <si>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</si>
  <si>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</si>
  <si>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</si>
  <si>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</si>
  <si>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</si>
  <si>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</si>
  <si>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</si>
  <si>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</si>
  <si>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</si>
  <si>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</si>
  <si>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</si>
  <si>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</si>
  <si>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</si>
  <si>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</si>
  <si>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</si>
  <si>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</si>
  <si>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</si>
  <si>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</si>
  <si>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</si>
  <si>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</si>
  <si>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</si>
  <si>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</si>
  <si>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</si>
  <si>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</si>
  <si>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</si>
  <si>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</si>
  <si>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</si>
  <si>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</si>
  <si>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</si>
  <si>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</si>
  <si>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</si>
  <si>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</si>
  <si>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</si>
  <si>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</si>
  <si>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</si>
  <si>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</si>
  <si>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</si>
  <si>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</si>
  <si>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</si>
  <si>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</si>
  <si>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</si>
  <si>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</si>
  <si>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</si>
  <si>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</si>
  <si>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</si>
  <si>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</si>
  <si>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</si>
  <si>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</si>
  <si>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</si>
  <si>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</si>
  <si>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</si>
  <si>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</si>
  <si>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</si>
  <si>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</si>
  <si>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</si>
  <si>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</si>
  <si>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</si>
  <si>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</si>
  <si>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</si>
  <si>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</si>
  <si>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</si>
  <si>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</si>
  <si>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</si>
  <si>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</si>
  <si>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</si>
  <si>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</si>
  <si>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</si>
  <si>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</si>
  <si>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</si>
  <si>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</si>
  <si>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</si>
  <si>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</si>
  <si>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</si>
  <si>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</si>
  <si>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</si>
  <si>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</si>
  <si>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</si>
  <si>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</si>
  <si>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</si>
  <si>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</si>
  <si>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</si>
  <si>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</si>
  <si>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</si>
  <si>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</si>
  <si>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</si>
  <si>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</si>
  <si>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</si>
  <si>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</si>
  <si>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</si>
  <si>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</si>
  <si>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</si>
  <si>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</si>
  <si>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</si>
  <si>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</si>
  <si>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</si>
  <si>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</si>
  <si>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</si>
  <si>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</si>
  <si>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</si>
  <si>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</si>
  <si>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</si>
  <si>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</si>
  <si>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</si>
  <si>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</si>
  <si>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</si>
  <si>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</si>
  <si>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</si>
  <si>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</si>
  <si>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</si>
  <si>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</si>
  <si>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</si>
  <si>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</si>
  <si>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</si>
  <si>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</si>
  <si>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</si>
  <si>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</si>
  <si>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</si>
  <si>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</si>
  <si>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</si>
  <si>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</si>
  <si>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</si>
  <si>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</si>
  <si>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</si>
  <si>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</si>
  <si>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</si>
  <si>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</si>
  <si>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</si>
  <si>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</si>
  <si>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</si>
  <si>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</si>
  <si>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</si>
  <si>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</si>
  <si>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</si>
  <si>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</si>
  <si>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</si>
  <si>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</si>
  <si>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</si>
  <si>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</si>
  <si>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</si>
  <si>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</si>
  <si>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</si>
  <si>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</si>
  <si>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</si>
  <si>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</si>
  <si>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</si>
  <si>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</si>
  <si>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</si>
  <si>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</si>
  <si>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</si>
  <si>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</si>
  <si>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</si>
  <si>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</si>
  <si>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</si>
  <si>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</si>
  <si>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</si>
  <si>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</si>
  <si>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</si>
  <si>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</si>
  <si>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</si>
  <si>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</si>
  <si>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</si>
  <si>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</si>
  <si>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</si>
  <si>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</si>
  <si>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</si>
  <si>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</si>
  <si>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</si>
  <si>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</si>
  <si>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</si>
  <si>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</si>
  <si>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</si>
  <si>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</si>
  <si>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</si>
  <si>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</si>
  <si>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</si>
  <si>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</si>
  <si>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</si>
  <si>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</si>
  <si>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</si>
  <si>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</si>
  <si>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</si>
  <si>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</si>
  <si>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</si>
  <si>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</si>
  <si>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</si>
  <si>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</si>
  <si>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</si>
  <si>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</si>
  <si>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</si>
  <si>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</si>
  <si>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</si>
  <si>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</si>
  <si>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</si>
  <si>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</si>
  <si>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</si>
  <si>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</si>
  <si>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</si>
  <si>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</si>
  <si>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</si>
  <si>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</si>
  <si>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</si>
  <si>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</si>
  <si>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</si>
  <si>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</si>
  <si>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</si>
  <si>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</si>
  <si>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</si>
  <si>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</si>
  <si>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</si>
  <si>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</si>
  <si>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</si>
  <si>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</si>
  <si>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</si>
  <si>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</si>
  <si>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</si>
  <si>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</si>
  <si>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</si>
  <si>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</si>
  <si>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</si>
  <si>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</si>
  <si>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</si>
  <si>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</si>
  <si>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</si>
  <si>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</si>
  <si>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</si>
  <si>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</si>
  <si>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</si>
  <si>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</si>
  <si>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</si>
  <si>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</si>
  <si>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</si>
  <si>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</si>
  <si>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</si>
  <si>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</si>
  <si>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</si>
  <si>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</si>
  <si>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</si>
  <si>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</si>
  <si>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</si>
  <si>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</si>
  <si>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</si>
  <si>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</si>
  <si>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</si>
  <si>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</si>
  <si>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</si>
  <si>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</si>
  <si>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</si>
  <si>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</si>
  <si>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</si>
  <si>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</si>
  <si>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</si>
  <si>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</si>
  <si>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</si>
  <si>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</si>
  <si>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</si>
  <si>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</si>
  <si>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</si>
  <si>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</si>
  <si>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</si>
  <si>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</si>
  <si>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</si>
  <si>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</si>
  <si>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</si>
  <si>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</si>
  <si>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</si>
  <si>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</si>
  <si>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</si>
  <si>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</si>
  <si>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</si>
  <si>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</si>
  <si>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</si>
  <si>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</si>
  <si>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</si>
  <si>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</si>
  <si>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</si>
  <si>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</si>
  <si>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</si>
  <si>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</si>
  <si>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</si>
  <si>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</si>
  <si>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</si>
  <si>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</si>
  <si>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</si>
  <si>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</si>
  <si>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</si>
  <si>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</si>
  <si>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</si>
  <si>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</si>
  <si>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</si>
  <si>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</si>
  <si>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</si>
  <si>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</si>
  <si>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</si>
  <si>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</si>
  <si>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</si>
  <si>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</si>
  <si>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</si>
  <si>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</si>
  <si>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</si>
  <si>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</si>
  <si>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</si>
  <si>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</si>
  <si>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</si>
  <si>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</si>
  <si>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</si>
  <si>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</si>
  <si>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</si>
  <si>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</si>
  <si>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</si>
  <si>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</si>
  <si>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</si>
  <si>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</si>
  <si>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</si>
  <si>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</si>
  <si>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</si>
  <si>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</si>
  <si>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</si>
  <si>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</si>
  <si>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</si>
  <si>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</si>
  <si>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</si>
  <si>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</si>
  <si>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</si>
  <si>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</si>
  <si>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</si>
  <si>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</si>
  <si>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</si>
  <si>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</si>
  <si>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</si>
  <si>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</si>
  <si>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</si>
  <si>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</si>
  <si>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</si>
  <si>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</si>
  <si>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</si>
  <si>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</si>
  <si>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</si>
  <si>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</si>
  <si>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</si>
  <si>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</si>
  <si>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</si>
  <si>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</si>
  <si>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</si>
  <si>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</si>
  <si>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</si>
  <si>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</si>
  <si>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</si>
  <si>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</si>
  <si>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</si>
  <si>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</si>
  <si>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</si>
  <si>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</si>
  <si>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</si>
  <si>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</si>
  <si>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</si>
  <si>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</si>
  <si>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</si>
  <si>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</si>
  <si>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</si>
  <si>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</si>
  <si>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</si>
  <si>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</si>
  <si>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</si>
  <si>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</si>
  <si>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</si>
  <si>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</si>
  <si>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</si>
  <si>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</si>
  <si>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</si>
  <si>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</si>
  <si>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</si>
  <si>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</si>
  <si>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</si>
  <si>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</si>
  <si>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</si>
  <si>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</si>
  <si>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</si>
  <si>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</si>
  <si>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</si>
  <si>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</si>
  <si>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</si>
  <si>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</si>
  <si>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</si>
  <si>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</si>
  <si>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</si>
  <si>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</si>
  <si>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</si>
  <si>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</si>
  <si>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</si>
  <si>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</si>
  <si>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</si>
  <si>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</si>
  <si>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</si>
  <si>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</si>
  <si>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</si>
  <si>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</si>
  <si>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</si>
  <si>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</si>
  <si>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</si>
  <si>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</si>
  <si>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</si>
  <si>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</si>
  <si>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</si>
  <si>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</si>
  <si>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</si>
  <si>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</si>
  <si>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</si>
  <si>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</si>
  <si>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</si>
  <si>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</si>
  <si>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</si>
  <si>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</si>
  <si>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</si>
  <si>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</si>
  <si>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</si>
  <si>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</si>
  <si>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</si>
  <si>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</si>
  <si>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</si>
  <si>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</si>
  <si>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</si>
  <si>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</si>
  <si>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</si>
  <si>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</si>
  <si>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</si>
  <si>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</si>
  <si>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</si>
  <si>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</si>
  <si>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</si>
  <si>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</si>
  <si>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</si>
  <si>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</si>
  <si>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</si>
  <si>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</si>
  <si>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</si>
  <si>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</si>
  <si>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</si>
  <si>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</si>
  <si>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</si>
  <si>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</si>
  <si>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</si>
  <si>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</si>
  <si>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</si>
  <si>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</si>
  <si>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</si>
  <si>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</si>
  <si>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</si>
  <si>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</si>
  <si>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</si>
  <si>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</si>
  <si>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</si>
  <si>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</si>
  <si>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</si>
  <si>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</si>
  <si>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</si>
  <si>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</si>
  <si>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</si>
  <si>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</si>
  <si>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</si>
  <si>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</si>
  <si>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</si>
  <si>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</si>
  <si>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</si>
  <si>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</si>
  <si>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</si>
  <si>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</si>
  <si>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</si>
  <si>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</si>
  <si>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</si>
  <si>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</si>
  <si>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</si>
  <si>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</si>
  <si>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</si>
  <si>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</si>
  <si>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</si>
  <si>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</si>
  <si>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</si>
  <si>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</si>
  <si>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</si>
  <si>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</si>
  <si>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</si>
  <si>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</si>
  <si>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</si>
  <si>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</si>
  <si>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</si>
  <si>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</si>
  <si>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</si>
  <si>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</si>
  <si>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</si>
  <si>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</si>
  <si>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</si>
  <si>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</si>
  <si>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</si>
  <si>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</si>
  <si>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</si>
  <si>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</si>
  <si>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</si>
  <si>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</si>
  <si>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</si>
  <si>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</si>
  <si>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</si>
  <si>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</si>
  <si>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</si>
  <si>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</si>
  <si>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</si>
  <si>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</si>
  <si>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</si>
  <si>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</si>
  <si>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</si>
  <si>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</si>
  <si>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</si>
  <si>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</si>
  <si>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</si>
  <si>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</si>
  <si>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</si>
  <si>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</si>
  <si>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</si>
  <si>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</si>
  <si>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</si>
  <si>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</si>
  <si>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</si>
  <si>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</si>
  <si>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</si>
  <si>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</si>
  <si>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</si>
  <si>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</si>
  <si>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</si>
  <si>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</si>
  <si>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</si>
  <si>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</si>
  <si>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</si>
  <si>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</si>
  <si>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</si>
  <si>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</si>
  <si>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</si>
  <si>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</si>
  <si>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</si>
  <si>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</si>
  <si>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</si>
  <si>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</si>
  <si>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</si>
  <si>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</si>
  <si>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</si>
  <si>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</si>
  <si>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</si>
  <si>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</si>
  <si>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</si>
  <si>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</si>
  <si>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</si>
  <si>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</si>
  <si>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</si>
  <si>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</si>
  <si>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</si>
  <si>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</si>
  <si>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</si>
  <si>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</si>
  <si>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</si>
  <si>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</si>
  <si>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</si>
  <si>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</si>
  <si>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</si>
  <si>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</si>
  <si>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</si>
  <si>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</si>
  <si>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</si>
  <si>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</si>
  <si>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</si>
  <si>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</si>
  <si>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</si>
  <si>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</si>
  <si>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</si>
  <si>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</si>
  <si>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</si>
  <si>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</si>
  <si>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</si>
  <si>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</si>
  <si>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</si>
  <si>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</si>
  <si>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</si>
  <si>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</si>
  <si>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</si>
  <si>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</si>
  <si>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</si>
  <si>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</si>
  <si>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</si>
  <si>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</si>
  <si>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</si>
  <si>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</si>
  <si>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</si>
  <si>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</si>
  <si>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</si>
  <si>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</si>
  <si>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</si>
  <si>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</si>
  <si>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</si>
  <si>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</si>
  <si>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</si>
  <si>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</si>
  <si>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</si>
  <si>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</si>
  <si>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</si>
  <si>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</si>
  <si>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</si>
  <si>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</si>
  <si>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</si>
  <si>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</si>
  <si>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</si>
  <si>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</si>
  <si>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</si>
  <si>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</si>
  <si>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</si>
  <si>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</si>
  <si>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</si>
  <si>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</si>
  <si>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</si>
  <si>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</si>
  <si>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</si>
  <si>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</si>
  <si>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</si>
  <si>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</si>
  <si>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</si>
  <si>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</si>
  <si>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</si>
  <si>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</si>
  <si>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</si>
  <si>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</si>
  <si>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</si>
  <si>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</si>
  <si>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</si>
  <si>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</si>
  <si>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</si>
  <si>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</si>
  <si>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</si>
  <si>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</si>
  <si>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</si>
  <si>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</si>
  <si>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</si>
  <si>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</si>
  <si>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</si>
  <si>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</si>
  <si>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</si>
  <si>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</si>
  <si>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</si>
  <si>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</si>
  <si>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</si>
  <si>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</si>
  <si>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</si>
  <si>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</si>
  <si>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</si>
  <si>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</si>
  <si>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</si>
  <si>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</si>
  <si>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</si>
  <si>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</si>
  <si>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</si>
  <si>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</si>
  <si>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</si>
  <si>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</si>
  <si>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</si>
  <si>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</si>
  <si>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</si>
  <si>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</si>
  <si>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</si>
  <si>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</si>
  <si>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</si>
  <si>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</si>
  <si>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</si>
  <si>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</si>
  <si>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</si>
  <si>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</si>
  <si>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</si>
  <si>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</si>
  <si>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</si>
  <si>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</si>
  <si>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</si>
  <si>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</si>
  <si>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</si>
  <si>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</si>
  <si>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</si>
  <si>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</si>
  <si>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</si>
  <si>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</si>
  <si>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</si>
  <si>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</si>
  <si>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</si>
  <si>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</si>
  <si>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</si>
  <si>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</si>
  <si>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</si>
  <si>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</si>
  <si>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</si>
  <si>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</si>
  <si>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</si>
  <si>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</si>
  <si>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</si>
  <si>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</si>
  <si>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</si>
  <si>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</si>
  <si>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</si>
  <si>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</si>
  <si>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</si>
  <si>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</si>
  <si>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</si>
  <si>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</si>
  <si>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</si>
  <si>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</si>
  <si>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</si>
  <si>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</si>
  <si>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</si>
  <si>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</si>
  <si>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</si>
  <si>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</si>
  <si>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</si>
  <si>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</si>
  <si>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</si>
  <si>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</si>
  <si>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</si>
  <si>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</si>
  <si>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</si>
  <si>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</si>
  <si>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</si>
  <si>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</si>
  <si>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</si>
  <si>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</si>
  <si>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</si>
  <si>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</si>
  <si>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</si>
  <si>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</si>
  <si>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</si>
  <si>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</si>
  <si>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</si>
  <si>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</si>
  <si>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</si>
  <si>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</si>
  <si>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</si>
  <si>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</si>
  <si>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</si>
  <si>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</si>
  <si>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</si>
  <si>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</si>
  <si>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</si>
  <si>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</si>
  <si>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</si>
  <si>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</si>
  <si>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</si>
  <si>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</si>
  <si>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</si>
  <si>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</si>
  <si>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</si>
  <si>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</si>
  <si>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</si>
  <si>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</si>
  <si>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</si>
  <si>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</si>
  <si>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</si>
  <si>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</si>
  <si>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</si>
  <si>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</si>
  <si>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</si>
  <si>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</si>
  <si>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</si>
  <si>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</si>
  <si>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</si>
  <si>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</si>
  <si>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</si>
  <si>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</si>
  <si>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</si>
  <si>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</si>
  <si>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</si>
  <si>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</si>
  <si>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</si>
  <si>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</si>
  <si>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</si>
  <si>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</si>
  <si>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</si>
  <si>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</si>
  <si>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</si>
  <si>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</si>
  <si>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</si>
  <si>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</si>
  <si>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</si>
  <si>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</si>
  <si>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</si>
  <si>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</si>
  <si>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</si>
  <si>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</si>
  <si>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</si>
  <si>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</si>
  <si>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</si>
  <si>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</si>
  <si>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</si>
  <si>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</si>
  <si>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</si>
  <si>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</si>
  <si>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</si>
  <si>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</si>
  <si>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</si>
  <si>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</si>
  <si>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</si>
  <si>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</si>
  <si>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</si>
  <si>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</si>
  <si>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</si>
  <si>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</si>
  <si>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</si>
  <si>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</si>
  <si>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</si>
  <si>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</si>
  <si>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</si>
  <si>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</si>
  <si>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</si>
  <si>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</si>
  <si>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</si>
  <si>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</si>
  <si>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</si>
  <si>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</si>
  <si>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</si>
  <si>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</si>
  <si>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</si>
  <si>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</si>
  <si>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</si>
  <si>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</si>
  <si>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</si>
  <si>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</si>
  <si>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</si>
  <si>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</si>
  <si>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</si>
  <si>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</si>
  <si>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</si>
  <si>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</si>
  <si>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</si>
  <si>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</si>
  <si>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</si>
  <si>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</si>
  <si>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</si>
  <si>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</si>
  <si>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</si>
  <si>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</si>
  <si>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</si>
  <si>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</si>
  <si>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</si>
  <si>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</si>
  <si>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</si>
  <si>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</si>
  <si>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</si>
  <si>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</si>
  <si>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</si>
  <si>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</si>
  <si>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</si>
  <si>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</si>
  <si>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</si>
  <si>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</si>
  <si>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</si>
  <si>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</si>
  <si>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</si>
  <si>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</si>
  <si>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</si>
  <si>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</si>
  <si>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</si>
  <si>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</si>
  <si>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</si>
  <si>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</si>
  <si>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</si>
  <si>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</si>
  <si>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</si>
  <si>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</si>
  <si>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</si>
  <si>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</si>
  <si>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</si>
  <si>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</si>
  <si>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</si>
  <si>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</si>
  <si>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</si>
  <si>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</si>
  <si>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</si>
  <si>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</si>
  <si>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</si>
  <si>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</si>
  <si>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</si>
  <si>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</si>
  <si>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</si>
  <si>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</si>
  <si>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</si>
  <si>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</si>
  <si>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</si>
  <si>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</si>
  <si>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</si>
  <si>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</si>
  <si>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</si>
  <si>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</si>
  <si>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</si>
  <si>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</si>
  <si>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</si>
  <si>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</si>
  <si>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</si>
  <si>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</si>
  <si>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</si>
  <si>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</si>
  <si>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</si>
  <si>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</si>
  <si>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</si>
  <si>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</si>
  <si>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</si>
  <si>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</si>
  <si>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</si>
  <si>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</si>
  <si>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</si>
  <si>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</si>
  <si>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</si>
  <si>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</si>
  <si>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</si>
  <si>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</si>
  <si>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</si>
  <si>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</si>
  <si>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</si>
  <si>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</si>
  <si>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</si>
  <si>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</si>
  <si>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</si>
  <si>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</si>
  <si>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</si>
  <si>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</si>
  <si>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</si>
  <si>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</si>
  <si>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</si>
  <si>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</si>
  <si>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</si>
  <si>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</si>
  <si>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</si>
  <si>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</si>
  <si>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</si>
  <si>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</si>
  <si>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</si>
  <si>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</si>
  <si>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</si>
  <si>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</si>
  <si>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</si>
  <si>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</si>
  <si>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</si>
  <si>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</si>
  <si>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</si>
  <si>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</si>
  <si>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</si>
  <si>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</si>
  <si>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</si>
  <si>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</si>
  <si>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</si>
  <si>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</si>
  <si>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</si>
  <si>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</si>
  <si>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</si>
  <si>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</si>
  <si>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</si>
  <si>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</si>
  <si>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</si>
  <si>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</si>
  <si>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</si>
  <si>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</si>
  <si>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</si>
  <si>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</si>
  <si>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</si>
  <si>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</si>
  <si>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</si>
  <si>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</si>
  <si>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</si>
  <si>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</si>
  <si>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</si>
  <si>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</si>
  <si>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</si>
  <si>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</si>
  <si>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</si>
  <si>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</si>
  <si>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</si>
  <si>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</si>
  <si>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</si>
  <si>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</si>
  <si>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</si>
  <si>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</si>
  <si>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</si>
  <si>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</si>
  <si>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</si>
  <si>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</si>
  <si>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</si>
  <si>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</si>
  <si>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</si>
  <si>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</si>
  <si>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</si>
  <si>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</si>
  <si>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</si>
  <si>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</si>
  <si>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</si>
  <si>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</si>
  <si>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</si>
  <si>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</si>
  <si>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</si>
  <si>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</si>
  <si>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</si>
  <si>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</si>
  <si>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</si>
  <si>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</si>
  <si>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</si>
  <si>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</si>
  <si>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</si>
  <si>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</si>
  <si>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</si>
  <si>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</si>
  <si>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</si>
  <si>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</si>
  <si>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</si>
  <si>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</si>
  <si>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</si>
  <si>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</si>
  <si>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</si>
  <si>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</si>
  <si>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</si>
  <si>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</si>
  <si>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</si>
  <si>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</si>
  <si>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</si>
  <si>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</si>
  <si>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</si>
  <si>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</si>
  <si>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</si>
  <si>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</si>
  <si>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</si>
  <si>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</si>
  <si>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</si>
  <si>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</si>
  <si>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</si>
  <si>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</si>
  <si>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</si>
  <si>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</si>
  <si>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</si>
  <si>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</si>
  <si>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</si>
  <si>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</si>
  <si>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</si>
  <si>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</si>
  <si>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</si>
  <si>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</si>
  <si>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</si>
  <si>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</si>
  <si>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</si>
  <si>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</si>
  <si>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</si>
  <si>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</si>
  <si>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</si>
  <si>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</si>
  <si>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</si>
  <si>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</si>
  <si>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</si>
  <si>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</si>
  <si>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</si>
  <si>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</si>
  <si>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</si>
  <si>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</si>
  <si>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</si>
  <si>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</si>
  <si>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</si>
  <si>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</si>
  <si>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</si>
  <si>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</si>
  <si>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</si>
  <si>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</si>
  <si>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</si>
  <si>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</si>
  <si>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</si>
  <si>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</si>
  <si>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</si>
  <si>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</si>
  <si>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</si>
  <si>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</si>
  <si>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</si>
  <si>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</si>
  <si>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</si>
  <si>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</si>
  <si>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</si>
  <si>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</si>
  <si>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</si>
  <si>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</si>
  <si>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</si>
  <si>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</si>
  <si>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</si>
  <si>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</si>
  <si>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</si>
  <si>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</si>
  <si>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</si>
  <si>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</si>
  <si>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</si>
  <si>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</si>
  <si>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</si>
  <si>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</si>
  <si>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</si>
  <si>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</si>
  <si>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</si>
  <si>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</si>
  <si>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</si>
  <si>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</si>
  <si>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</si>
  <si>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</si>
  <si>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</si>
  <si>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</si>
  <si>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</si>
  <si>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</si>
  <si>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</si>
  <si>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</si>
  <si>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</si>
  <si>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</si>
  <si>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</si>
  <si>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</si>
  <si>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</si>
  <si>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</si>
  <si>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</si>
  <si>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</si>
  <si>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</si>
  <si>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</si>
  <si>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</si>
  <si>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</si>
  <si>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</si>
  <si>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</si>
  <si>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</si>
  <si>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</si>
  <si>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</si>
  <si>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</si>
  <si>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</si>
  <si>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</si>
  <si>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</si>
  <si>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</si>
  <si>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</si>
  <si>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</si>
  <si>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</si>
  <si>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</si>
  <si>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</si>
  <si>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</si>
  <si>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</si>
  <si>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</si>
  <si>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</si>
  <si>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</si>
  <si>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</si>
  <si>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</si>
  <si>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</si>
  <si>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</si>
  <si>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</si>
  <si>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</si>
  <si>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</si>
  <si>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</si>
  <si>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</si>
  <si>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</si>
  <si>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</si>
  <si>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</si>
  <si>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</si>
  <si>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</si>
  <si>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</si>
  <si>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</si>
  <si>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</si>
  <si>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</si>
  <si>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</si>
  <si>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</si>
  <si>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</si>
  <si>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</si>
  <si>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</si>
  <si>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</si>
  <si>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</si>
  <si>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</si>
  <si>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</si>
  <si>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</si>
  <si>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</si>
  <si>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</si>
  <si>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</si>
  <si>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</si>
  <si>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</si>
  <si>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</si>
  <si>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</si>
  <si>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</si>
  <si>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</si>
  <si>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</si>
  <si>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</si>
  <si>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</si>
  <si>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</si>
  <si>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</si>
  <si>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</si>
  <si>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</si>
  <si>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</si>
  <si>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</si>
  <si>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</si>
  <si>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</si>
  <si>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</si>
  <si>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</si>
  <si>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</si>
  <si>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</si>
  <si>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</si>
  <si>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</si>
  <si>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</si>
  <si>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</si>
  <si>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</si>
  <si>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</si>
  <si>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</si>
  <si>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</si>
  <si>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</si>
  <si>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</si>
  <si>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</si>
  <si>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</si>
  <si>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</si>
  <si>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</si>
  <si>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</si>
  <si>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</si>
  <si>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</si>
  <si>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</si>
  <si>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</si>
  <si>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</si>
  <si>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</si>
  <si>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</si>
  <si>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</si>
  <si>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</si>
  <si>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</si>
  <si>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</si>
  <si>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</si>
  <si>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</si>
  <si>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</si>
  <si>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</si>
  <si>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</si>
  <si>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</si>
  <si>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</si>
  <si>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</si>
  <si>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</si>
  <si>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</si>
  <si>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</si>
  <si>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</si>
  <si>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</si>
  <si>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</si>
  <si>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</si>
  <si>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</si>
  <si>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</si>
  <si>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</si>
  <si>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</si>
  <si>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</si>
  <si>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</si>
  <si>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</si>
  <si>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</si>
  <si>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</si>
  <si>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</si>
  <si>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</si>
  <si>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</si>
  <si>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</si>
  <si>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</si>
  <si>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</si>
  <si>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</si>
  <si>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</si>
  <si>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</si>
  <si>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</si>
  <si>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</si>
  <si>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</si>
  <si>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</si>
  <si>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</si>
  <si>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</si>
  <si>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</si>
  <si>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</si>
  <si>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</si>
  <si>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</si>
  <si>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</si>
  <si>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</si>
  <si>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</si>
  <si>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</si>
  <si>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</si>
  <si>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</si>
  <si>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</si>
  <si>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</si>
  <si>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</si>
  <si>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</si>
  <si>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</si>
  <si>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</si>
  <si>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</si>
  <si>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</si>
  <si>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</si>
  <si>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LENS EN AMONT DE TOURTOUZE</t>
  </si>
  <si>
    <t>LE LENS</t>
  </si>
  <si>
    <t>05178200</t>
  </si>
  <si>
    <t>18310006400033</t>
  </si>
  <si>
    <t>Agence de l'Eau Adour-Garonne</t>
  </si>
  <si>
    <t>34255833500077</t>
  </si>
  <si>
    <t>AQUASCOP BIOLOGIE site de Monptellier</t>
  </si>
  <si>
    <t>IBMR-20-M177</t>
  </si>
  <si>
    <t>VINCENT BOUCHAREYCHAS, AXEL BERGEON</t>
  </si>
  <si>
    <t>IBMR standard</t>
  </si>
  <si>
    <t>DROITE</t>
  </si>
  <si>
    <t>ETIAGE NORMAL</t>
  </si>
  <si>
    <t>ENSOLEILLE</t>
  </si>
  <si>
    <t>NULLE</t>
  </si>
  <si>
    <t>OUI</t>
  </si>
  <si>
    <t>peu abondant</t>
  </si>
  <si>
    <t>Importants travaux de déboisement sur la forêt en 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</si>
</sst>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5">
      <selection activeCell="G90" sqref="G9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546914</v>
      </c>
      <c r="G10" s="113"/>
      <c r="H10" s="114"/>
    </row>
    <row r="11" spans="1:8" ht="15">
      <c r="A11" s="10" t="s">
        <v>2277</v>
      </c>
      <c r="B11" s="47">
        <v>44090</v>
      </c>
      <c r="D11" s="10" t="s">
        <v>2280</v>
      </c>
      <c r="E11" s="52">
        <v>6222524</v>
      </c>
      <c r="G11" s="113"/>
      <c r="H11" s="114"/>
    </row>
    <row r="12" spans="1:8" ht="15">
      <c r="A12" s="10" t="s">
        <v>2283</v>
      </c>
      <c r="B12" s="52" t="s">
        <v>5294</v>
      </c>
      <c r="D12" s="10" t="s">
        <v>2281</v>
      </c>
      <c r="E12" s="52">
        <v>546888</v>
      </c>
      <c r="G12" s="115"/>
      <c r="H12" s="116"/>
    </row>
    <row r="13" spans="1:5" ht="17.25" customHeight="1" thickBot="1">
      <c r="A13" s="2"/>
      <c r="B13" s="55"/>
      <c r="D13" s="10" t="s">
        <v>2282</v>
      </c>
      <c r="E13" s="52">
        <v>6222619</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546914</v>
      </c>
    </row>
    <row r="18" spans="1:3" ht="15">
      <c r="A18" s="123"/>
      <c r="B18" s="49" t="s">
        <v>2267</v>
      </c>
      <c r="C18" s="61">
        <f>E11</f>
        <v>6222524</v>
      </c>
    </row>
    <row r="19" spans="1:2" ht="15">
      <c r="A19" s="3" t="s">
        <v>2063</v>
      </c>
      <c r="B19" s="29">
        <v>374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20</v>
      </c>
      <c r="D35" s="28" t="s">
        <v>2284</v>
      </c>
      <c r="E35" s="32">
        <v>80</v>
      </c>
    </row>
    <row r="36" spans="1:5" s="7" customFormat="1" ht="15" customHeight="1">
      <c r="A36" s="5" t="s">
        <v>2113</v>
      </c>
      <c r="B36" s="30">
        <v>29</v>
      </c>
      <c r="C36" s="6"/>
      <c r="D36" s="8" t="s">
        <v>2112</v>
      </c>
      <c r="E36" s="30">
        <v>83</v>
      </c>
    </row>
    <row r="37" spans="1:5" s="7" customFormat="1" ht="15" customHeight="1">
      <c r="A37" s="5" t="s">
        <v>2111</v>
      </c>
      <c r="B37" s="30">
        <v>1.75</v>
      </c>
      <c r="C37" s="6"/>
      <c r="D37" s="8" t="s">
        <v>2110</v>
      </c>
      <c r="E37" s="30">
        <v>2.49</v>
      </c>
    </row>
    <row r="38" spans="1:5" s="7" customFormat="1" ht="15" customHeight="1">
      <c r="A38" s="5" t="s">
        <v>2115</v>
      </c>
      <c r="B38" s="30">
        <v>8</v>
      </c>
      <c r="C38" s="6"/>
      <c r="D38" s="8" t="s">
        <v>2115</v>
      </c>
      <c r="E38" s="30">
        <v>9</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4</v>
      </c>
    </row>
    <row r="58" spans="1:5" s="15" customFormat="1" ht="15">
      <c r="A58" s="3" t="s">
        <v>2094</v>
      </c>
      <c r="B58" s="9">
        <v>3</v>
      </c>
      <c r="C58" s="6"/>
      <c r="D58" s="10" t="s">
        <v>2094</v>
      </c>
      <c r="E58" s="9">
        <v>4</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1</v>
      </c>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v>1</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3</v>
      </c>
    </row>
    <row r="84" spans="1:5" s="15" customFormat="1" ht="15">
      <c r="A84" s="3" t="s">
        <v>2074</v>
      </c>
      <c r="B84" s="9">
        <v>5</v>
      </c>
      <c r="C84" s="6"/>
      <c r="D84" s="10" t="s">
        <v>2074</v>
      </c>
      <c r="E84" s="9">
        <v>4</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5303</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3.4</v>
      </c>
      <c r="E97" s="35">
        <v>2.9</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0.6</v>
      </c>
      <c r="E98" s="35">
        <v>0.02</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3.1</v>
      </c>
      <c r="E99" s="35">
        <v>6</v>
      </c>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0.01</v>
      </c>
      <c r="E100" s="35"/>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0.2</v>
      </c>
      <c r="E101" s="35">
        <v>0.01</v>
      </c>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v>0.1</v>
      </c>
      <c r="E102" s="35">
        <v>0.1</v>
      </c>
      <c r="F102" s="35" t="s">
        <v>2290</v>
      </c>
      <c r="G102" s="79"/>
      <c r="H102" s="80"/>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v>0.01</v>
      </c>
      <c r="E103" s="35">
        <v>0.02</v>
      </c>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v>0.01</v>
      </c>
      <c r="E104" s="35"/>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0.1</v>
      </c>
      <c r="E105" s="35">
        <v>0.25</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0.01</v>
      </c>
      <c r="E106" s="35">
        <v>0.02</v>
      </c>
      <c r="F106" s="35" t="s">
        <v>2290</v>
      </c>
      <c r="G106" s="79"/>
      <c r="H106" s="80"/>
    </row>
    <row r="107" spans="1:8" ht="15">
      <c r="A107" s="33" t="s">
        <v>884</v>
      </c>
      <c r="B107" s="20" t="str">
        <f>IF(A107="NEWCOD",IF(ISBLANK(G107),"renseigner le champ 'Nouveau taxon'",G107),VLOOKUP(A107,'Ref Taxo'!A:B,2,FALSE))</f>
        <v>Hygrohypnum luridum</v>
      </c>
      <c r="C107" s="21">
        <f>IF(A107="NEWCOD",IF(ISBLANK(H107),"NoCod",H107),VLOOKUP(A107,'Ref Taxo'!A:D,4,FALSE))</f>
        <v>1240</v>
      </c>
      <c r="D107" s="34">
        <v>0.01</v>
      </c>
      <c r="E107" s="35"/>
      <c r="F107" s="35" t="s">
        <v>2290</v>
      </c>
      <c r="G107" s="79"/>
      <c r="H107" s="80"/>
    </row>
    <row r="108" spans="1:8" ht="15">
      <c r="A108" s="33" t="s">
        <v>703</v>
      </c>
      <c r="B108" s="20" t="str">
        <f>IF(A108="NEWCOD",IF(ISBLANK(G108),"renseigner le champ 'Nouveau taxon'",G108),VLOOKUP(A108,'Ref Taxo'!A:B,2,FALSE))</f>
        <v>Oxyrrhynchium speciosum</v>
      </c>
      <c r="C108" s="21">
        <f>IF(A108="NEWCOD",IF(ISBLANK(H108),"NoCod",H108),VLOOKUP(A108,'Ref Taxo'!A:D,4,FALSE))</f>
        <v>30099</v>
      </c>
      <c r="D108" s="34"/>
      <c r="E108" s="35">
        <v>0.01</v>
      </c>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0.4</v>
      </c>
      <c r="E109" s="35">
        <v>0.01</v>
      </c>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2021-03-12T13:05:57Z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