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<sst xmlns="http://schemas.openxmlformats.org/spreadsheetml/2006/main" count="6475" uniqueCount="5305">
  <si>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</si>
  <si>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</si>
  <si>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</si>
  <si>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</si>
  <si>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</si>
  <si>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</si>
  <si>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</si>
  <si>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</si>
  <si>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</si>
  <si>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</si>
  <si>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</si>
  <si>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</si>
  <si>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</si>
  <si>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</si>
  <si>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</si>
  <si>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</si>
  <si>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</si>
  <si>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</si>
  <si>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</si>
  <si>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</si>
  <si>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</si>
  <si>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</si>
  <si>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</si>
  <si>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</si>
  <si>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</si>
  <si>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</si>
  <si>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</si>
  <si>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</si>
  <si>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</si>
  <si>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</si>
  <si>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</si>
  <si>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</si>
  <si>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</si>
  <si>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</si>
  <si>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</si>
  <si>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</si>
  <si>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</si>
  <si>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</si>
  <si>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</si>
  <si>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</si>
  <si>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</si>
  <si>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</si>
  <si>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</si>
  <si>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</si>
  <si>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</si>
  <si>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</si>
  <si>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</si>
  <si>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</si>
  <si>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</si>
  <si>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</si>
  <si>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</si>
  <si>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</si>
  <si>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</si>
  <si>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</si>
  <si>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</si>
  <si>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</si>
  <si>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</si>
  <si>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</si>
  <si>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</si>
  <si>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</si>
  <si>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</si>
  <si>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</si>
  <si>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</si>
  <si>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</si>
  <si>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</si>
  <si>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</si>
  <si>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</si>
  <si>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</si>
  <si>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</si>
  <si>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</si>
  <si>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</si>
  <si>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</si>
  <si>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</si>
  <si>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</si>
  <si>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</si>
  <si>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</si>
  <si>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</si>
  <si>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</si>
  <si>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</si>
  <si>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</si>
  <si>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</si>
  <si>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</si>
  <si>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</si>
  <si>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</si>
  <si>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</si>
  <si>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</si>
  <si>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</si>
  <si>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</si>
  <si>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</si>
  <si>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</si>
  <si>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</si>
  <si>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</si>
  <si>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</si>
  <si>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</si>
  <si>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</si>
  <si>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</si>
  <si>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</si>
  <si>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</si>
  <si>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</si>
  <si>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</si>
  <si>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</si>
  <si>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</si>
  <si>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</si>
  <si>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</si>
  <si>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</si>
  <si>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</si>
  <si>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</si>
  <si>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</si>
  <si>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</si>
  <si>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</si>
  <si>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</si>
  <si>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</si>
  <si>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</si>
  <si>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</si>
  <si>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</si>
  <si>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</si>
  <si>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</si>
  <si>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</si>
  <si>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</si>
  <si>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</si>
  <si>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</si>
  <si>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</si>
  <si>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</si>
  <si>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</si>
  <si>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</si>
  <si>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</si>
  <si>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</si>
  <si>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</si>
  <si>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</si>
  <si>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</si>
  <si>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</si>
  <si>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</si>
  <si>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</si>
  <si>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</si>
  <si>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</si>
  <si>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</si>
  <si>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</si>
  <si>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</si>
  <si>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</si>
  <si>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</si>
  <si>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</si>
  <si>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</si>
  <si>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</si>
  <si>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</si>
  <si>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</si>
  <si>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</si>
  <si>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</si>
  <si>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</si>
  <si>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</si>
  <si>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</si>
  <si>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</si>
  <si>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</si>
  <si>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</si>
  <si>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</si>
  <si>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</si>
  <si>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</si>
  <si>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</si>
  <si>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</si>
  <si>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</si>
  <si>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</si>
  <si>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</si>
  <si>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</si>
  <si>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</si>
  <si>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</si>
  <si>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</si>
  <si>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</si>
  <si>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</si>
  <si>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</si>
  <si>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</si>
  <si>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</si>
  <si>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</si>
  <si>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</si>
  <si>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</si>
  <si>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</si>
  <si>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</si>
  <si>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</si>
  <si>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</si>
  <si>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</si>
  <si>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</si>
  <si>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</si>
  <si>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</si>
  <si>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</si>
  <si>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</si>
  <si>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</si>
  <si>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</si>
  <si>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</si>
  <si>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</si>
  <si>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</si>
  <si>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</si>
  <si>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</si>
  <si>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</si>
  <si>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</si>
  <si>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</si>
  <si>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</si>
  <si>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</si>
  <si>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</si>
  <si>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</si>
  <si>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</si>
  <si>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</si>
  <si>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</si>
  <si>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</si>
  <si>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</si>
  <si>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</si>
  <si>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</si>
  <si>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</si>
  <si>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</si>
  <si>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</si>
  <si>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</si>
  <si>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</si>
  <si>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</si>
  <si>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</si>
  <si>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</si>
  <si>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</si>
  <si>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</si>
  <si>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</si>
  <si>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</si>
  <si>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</si>
  <si>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</si>
  <si>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</si>
  <si>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</si>
  <si>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</si>
  <si>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</si>
  <si>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</si>
  <si>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</si>
  <si>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</si>
  <si>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</si>
  <si>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</si>
  <si>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</si>
  <si>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</si>
  <si>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</si>
  <si>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</si>
  <si>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</si>
  <si>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</si>
  <si>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</si>
  <si>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</si>
  <si>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</si>
  <si>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</si>
  <si>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</si>
  <si>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</si>
  <si>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</si>
  <si>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</si>
  <si>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</si>
  <si>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</si>
  <si>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</si>
  <si>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</si>
  <si>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</si>
  <si>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</si>
  <si>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</si>
  <si>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</si>
  <si>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</si>
  <si>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</si>
  <si>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</si>
  <si>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</si>
  <si>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</si>
  <si>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</si>
  <si>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</si>
  <si>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</si>
  <si>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</si>
  <si>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</si>
  <si>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</si>
  <si>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</si>
  <si>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</si>
  <si>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</si>
  <si>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</si>
  <si>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</si>
  <si>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</si>
  <si>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</si>
  <si>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</si>
  <si>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</si>
  <si>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</si>
  <si>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</si>
  <si>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</si>
  <si>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</si>
  <si>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</si>
  <si>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</si>
  <si>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</si>
  <si>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</si>
  <si>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</si>
  <si>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</si>
  <si>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</si>
  <si>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</si>
  <si>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</si>
  <si>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</si>
  <si>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</si>
  <si>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</si>
  <si>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</si>
  <si>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</si>
  <si>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</si>
  <si>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</si>
  <si>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</si>
  <si>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</si>
  <si>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</si>
  <si>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</si>
  <si>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</si>
  <si>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</si>
  <si>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</si>
  <si>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</si>
  <si>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</si>
  <si>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</si>
  <si>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</si>
  <si>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</si>
  <si>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</si>
  <si>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</si>
  <si>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</si>
  <si>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</si>
  <si>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</si>
  <si>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</si>
  <si>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</si>
  <si>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</si>
  <si>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</si>
  <si>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</si>
  <si>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</si>
  <si>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</si>
  <si>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</si>
  <si>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</si>
  <si>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</si>
  <si>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</si>
  <si>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</si>
  <si>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</si>
  <si>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</si>
  <si>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</si>
  <si>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</si>
  <si>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</si>
  <si>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</si>
  <si>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</si>
  <si>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</si>
  <si>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</si>
  <si>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</si>
  <si>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</si>
  <si>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</si>
  <si>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</si>
  <si>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</si>
  <si>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</si>
  <si>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</si>
  <si>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</si>
  <si>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</si>
  <si>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</si>
  <si>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</si>
  <si>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</si>
  <si>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</si>
  <si>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</si>
  <si>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</si>
  <si>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</si>
  <si>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</si>
  <si>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</si>
  <si>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</si>
  <si>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</si>
  <si>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</si>
  <si>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</si>
  <si>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</si>
  <si>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</si>
  <si>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</si>
  <si>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</si>
  <si>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</si>
  <si>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</si>
  <si>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</si>
  <si>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</si>
  <si>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</si>
  <si>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</si>
  <si>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</si>
  <si>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</si>
  <si>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</si>
  <si>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</si>
  <si>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</si>
  <si>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</si>
  <si>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</si>
  <si>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</si>
  <si>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</si>
  <si>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</si>
  <si>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</si>
  <si>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</si>
  <si>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</si>
  <si>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</si>
  <si>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</si>
  <si>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</si>
  <si>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</si>
  <si>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</si>
  <si>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</si>
  <si>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</si>
  <si>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</si>
  <si>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</si>
  <si>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</si>
  <si>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</si>
  <si>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</si>
  <si>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</si>
  <si>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</si>
  <si>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</si>
  <si>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</si>
  <si>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</si>
  <si>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</si>
  <si>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</si>
  <si>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</si>
  <si>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</si>
  <si>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</si>
  <si>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</si>
  <si>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</si>
  <si>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</si>
  <si>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</si>
  <si>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</si>
  <si>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</si>
  <si>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</si>
  <si>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</si>
  <si>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</si>
  <si>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</si>
  <si>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</si>
  <si>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</si>
  <si>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</si>
  <si>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</si>
  <si>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</si>
  <si>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</si>
  <si>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</si>
  <si>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</si>
  <si>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</si>
  <si>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</si>
  <si>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</si>
  <si>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</si>
  <si>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</si>
  <si>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</si>
  <si>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</si>
  <si>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</si>
  <si>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</si>
  <si>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</si>
  <si>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</si>
  <si>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</si>
  <si>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</si>
  <si>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</si>
  <si>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</si>
  <si>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</si>
  <si>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</si>
  <si>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</si>
  <si>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</si>
  <si>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</si>
  <si>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</si>
  <si>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</si>
  <si>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</si>
  <si>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</si>
  <si>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</si>
  <si>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</si>
  <si>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</si>
  <si>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</si>
  <si>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</si>
  <si>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</si>
  <si>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</si>
  <si>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</si>
  <si>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</si>
  <si>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</si>
  <si>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</si>
  <si>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</si>
  <si>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</si>
  <si>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</si>
  <si>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</si>
  <si>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</si>
  <si>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</si>
  <si>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</si>
  <si>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</si>
  <si>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</si>
  <si>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</si>
  <si>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</si>
  <si>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</si>
  <si>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</si>
  <si>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</si>
  <si>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</si>
  <si>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</si>
  <si>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</si>
  <si>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</si>
  <si>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</si>
  <si>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</si>
  <si>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</si>
  <si>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</si>
  <si>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</si>
  <si>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</si>
  <si>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</si>
  <si>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</si>
  <si>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</si>
  <si>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</si>
  <si>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</si>
  <si>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</si>
  <si>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</si>
  <si>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</si>
  <si>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</si>
  <si>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</si>
  <si>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</si>
  <si>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</si>
  <si>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</si>
  <si>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</si>
  <si>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</si>
  <si>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</si>
  <si>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</si>
  <si>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</si>
  <si>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</si>
  <si>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</si>
  <si>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</si>
  <si>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</si>
  <si>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</si>
  <si>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</si>
  <si>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</si>
  <si>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</si>
  <si>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</si>
  <si>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</si>
  <si>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</si>
  <si>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</si>
  <si>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</si>
  <si>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</si>
  <si>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</si>
  <si>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</si>
  <si>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</si>
  <si>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</si>
  <si>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</si>
  <si>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</si>
  <si>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</si>
  <si>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</si>
  <si>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</si>
  <si>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</si>
  <si>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</si>
  <si>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</si>
  <si>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</si>
  <si>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</si>
  <si>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</si>
  <si>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</si>
  <si>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</si>
  <si>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</si>
  <si>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</si>
  <si>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</si>
  <si>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</si>
  <si>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</si>
  <si>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</si>
  <si>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</si>
  <si>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</si>
  <si>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</si>
  <si>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</si>
  <si>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</si>
  <si>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</si>
  <si>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</si>
  <si>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</si>
  <si>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</si>
  <si>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</si>
  <si>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</si>
  <si>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</si>
  <si>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</si>
  <si>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</si>
  <si>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</si>
  <si>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</si>
  <si>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</si>
  <si>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</si>
  <si>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</si>
  <si>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</si>
  <si>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</si>
  <si>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</si>
  <si>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</si>
  <si>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</si>
  <si>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</si>
  <si>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</si>
  <si>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</si>
  <si>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</si>
  <si>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</si>
  <si>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</si>
  <si>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</si>
  <si>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</si>
  <si>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</si>
  <si>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</si>
  <si>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</si>
  <si>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</si>
  <si>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</si>
  <si>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</si>
  <si>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</si>
  <si>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</si>
  <si>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</si>
  <si>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</si>
  <si>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</si>
  <si>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</si>
  <si>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</si>
  <si>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</si>
  <si>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</si>
  <si>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</si>
  <si>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</si>
  <si>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</si>
  <si>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</si>
  <si>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</si>
  <si>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</si>
  <si>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</si>
  <si>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</si>
  <si>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</si>
  <si>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</si>
  <si>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</si>
  <si>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</si>
  <si>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</si>
  <si>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</si>
  <si>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</si>
  <si>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</si>
  <si>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</si>
  <si>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</si>
  <si>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</si>
  <si>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</si>
  <si>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</si>
  <si>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</si>
  <si>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</si>
  <si>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</si>
  <si>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</si>
  <si>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</si>
  <si>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</si>
  <si>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</si>
  <si>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</si>
  <si>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</si>
  <si>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</si>
  <si>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</si>
  <si>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</si>
  <si>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</si>
  <si>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</si>
  <si>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</si>
  <si>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</si>
  <si>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</si>
  <si>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</si>
  <si>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</si>
  <si>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</si>
  <si>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</si>
  <si>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</si>
  <si>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</si>
  <si>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</si>
  <si>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</si>
  <si>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</si>
  <si>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</si>
  <si>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</si>
  <si>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</si>
  <si>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</si>
  <si>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</si>
  <si>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</si>
  <si>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</si>
  <si>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</si>
  <si>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</si>
  <si>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</si>
  <si>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</si>
  <si>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</si>
  <si>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</si>
  <si>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</si>
  <si>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</si>
  <si>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</si>
  <si>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</si>
  <si>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</si>
  <si>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</si>
  <si>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</si>
  <si>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</si>
  <si>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</si>
  <si>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</si>
  <si>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</si>
  <si>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</si>
  <si>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</si>
  <si>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</si>
  <si>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</si>
  <si>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</si>
  <si>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</si>
  <si>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</si>
  <si>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</si>
  <si>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</si>
  <si>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</si>
  <si>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</si>
  <si>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</si>
  <si>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</si>
  <si>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</si>
  <si>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</si>
  <si>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</si>
  <si>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</si>
  <si>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</si>
  <si>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</si>
  <si>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</si>
  <si>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</si>
  <si>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</si>
  <si>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</si>
  <si>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</si>
  <si>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</si>
  <si>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</si>
  <si>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</si>
  <si>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</si>
  <si>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</si>
  <si>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</si>
  <si>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</si>
  <si>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</si>
  <si>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</si>
  <si>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</si>
  <si>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</si>
  <si>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</si>
  <si>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</si>
  <si>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</si>
  <si>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</si>
  <si>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</si>
  <si>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</si>
  <si>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</si>
  <si>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</si>
  <si>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</si>
  <si>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</si>
  <si>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</si>
  <si>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</si>
  <si>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</si>
  <si>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</si>
  <si>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</si>
  <si>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</si>
  <si>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</si>
  <si>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</si>
  <si>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</si>
  <si>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</si>
  <si>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</si>
  <si>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</si>
  <si>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</si>
  <si>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</si>
  <si>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</si>
  <si>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</si>
  <si>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</si>
  <si>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</si>
  <si>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</si>
  <si>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</si>
  <si>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</si>
  <si>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</si>
  <si>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</si>
  <si>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</si>
  <si>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</si>
  <si>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</si>
  <si>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</si>
  <si>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</si>
  <si>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</si>
  <si>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</si>
  <si>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</si>
  <si>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</si>
  <si>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</si>
  <si>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</si>
  <si>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</si>
  <si>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</si>
  <si>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</si>
  <si>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</si>
  <si>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</si>
  <si>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</si>
  <si>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</si>
  <si>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</si>
  <si>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</si>
  <si>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</si>
  <si>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</si>
  <si>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</si>
  <si>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</si>
  <si>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</si>
  <si>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</si>
  <si>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</si>
  <si>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</si>
  <si>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</si>
  <si>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</si>
  <si>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</si>
  <si>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</si>
  <si>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</si>
  <si>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</si>
  <si>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</si>
  <si>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</si>
  <si>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</si>
  <si>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</si>
  <si>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</si>
  <si>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</si>
  <si>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</si>
  <si>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</si>
  <si>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</si>
  <si>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</si>
  <si>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</si>
  <si>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</si>
  <si>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</si>
  <si>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</si>
  <si>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</si>
  <si>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</si>
  <si>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</si>
  <si>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</si>
  <si>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</si>
  <si>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</si>
  <si>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</si>
  <si>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</si>
  <si>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</si>
  <si>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</si>
  <si>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</si>
  <si>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</si>
  <si>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</si>
  <si>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</si>
  <si>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</si>
  <si>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</si>
  <si>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</si>
  <si>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</si>
  <si>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</si>
  <si>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</si>
  <si>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</si>
  <si>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</si>
  <si>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</si>
  <si>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</si>
  <si>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</si>
  <si>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</si>
  <si>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</si>
  <si>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</si>
  <si>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</si>
  <si>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</si>
  <si>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</si>
  <si>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</si>
  <si>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</si>
  <si>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</si>
  <si>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</si>
  <si>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</si>
  <si>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</si>
  <si>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</si>
  <si>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</si>
  <si>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</si>
  <si>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</si>
  <si>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</si>
  <si>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</si>
  <si>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</si>
  <si>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</si>
  <si>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</si>
  <si>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</si>
  <si>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</si>
  <si>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</si>
  <si>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</si>
  <si>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</si>
  <si>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</si>
  <si>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</si>
  <si>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</si>
  <si>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</si>
  <si>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</si>
  <si>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</si>
  <si>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</si>
  <si>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</si>
  <si>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</si>
  <si>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</si>
  <si>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</si>
  <si>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</si>
  <si>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</si>
  <si>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</si>
  <si>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</si>
  <si>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</si>
  <si>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</si>
  <si>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</si>
  <si>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</si>
  <si>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</si>
  <si>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</si>
  <si>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</si>
  <si>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</si>
  <si>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</si>
  <si>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</si>
  <si>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</si>
  <si>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</si>
  <si>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</si>
  <si>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</si>
  <si>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</si>
  <si>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</si>
  <si>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</si>
  <si>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</si>
  <si>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</si>
  <si>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</si>
  <si>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</si>
  <si>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</si>
  <si>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</si>
  <si>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</si>
  <si>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</si>
  <si>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</si>
  <si>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</si>
  <si>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</si>
  <si>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</si>
  <si>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</si>
  <si>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</si>
  <si>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</si>
  <si>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</si>
  <si>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</si>
  <si>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</si>
  <si>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</si>
  <si>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</si>
  <si>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</si>
  <si>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</si>
  <si>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</si>
  <si>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</si>
  <si>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</si>
  <si>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</si>
  <si>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</si>
  <si>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</si>
  <si>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</si>
  <si>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</si>
  <si>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</si>
  <si>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</si>
  <si>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</si>
  <si>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</si>
  <si>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</si>
  <si>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</si>
  <si>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</si>
  <si>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</si>
  <si>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</si>
  <si>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</si>
  <si>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</si>
  <si>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</si>
  <si>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</si>
  <si>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</si>
  <si>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</si>
  <si>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</si>
  <si>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</si>
  <si>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</si>
  <si>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</si>
  <si>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</si>
  <si>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</si>
  <si>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</si>
  <si>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</si>
  <si>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</si>
  <si>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</si>
  <si>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</si>
  <si>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</si>
  <si>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</si>
  <si>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</si>
  <si>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</si>
  <si>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</si>
  <si>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</si>
  <si>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</si>
  <si>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</si>
  <si>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</si>
  <si>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</si>
  <si>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</si>
  <si>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</si>
  <si>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</si>
  <si>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</si>
  <si>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</si>
  <si>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</si>
  <si>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</si>
  <si>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</si>
  <si>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</si>
  <si>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</si>
  <si>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</si>
  <si>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</si>
  <si>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</si>
  <si>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</si>
  <si>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</si>
  <si>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</si>
  <si>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</si>
  <si>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</si>
  <si>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</si>
  <si>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</si>
  <si>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</si>
  <si>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</si>
  <si>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</si>
  <si>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</si>
  <si>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</si>
  <si>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</si>
  <si>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</si>
  <si>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</si>
  <si>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</si>
  <si>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</si>
  <si>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</si>
  <si>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</si>
  <si>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</si>
  <si>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</si>
  <si>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</si>
  <si>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</si>
  <si>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</si>
  <si>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</si>
  <si>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</si>
  <si>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</si>
  <si>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</si>
  <si>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</si>
  <si>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</si>
  <si>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</si>
  <si>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</si>
  <si>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</si>
  <si>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</si>
  <si>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</si>
  <si>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</si>
  <si>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</si>
  <si>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</si>
  <si>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</si>
  <si>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</si>
  <si>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</si>
  <si>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</si>
  <si>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</si>
  <si>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</si>
  <si>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</si>
  <si>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</si>
  <si>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</si>
  <si>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</si>
  <si>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</si>
  <si>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</si>
  <si>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</si>
  <si>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</si>
  <si>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</si>
  <si>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</si>
  <si>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</si>
  <si>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</si>
  <si>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</si>
  <si>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</si>
  <si>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</si>
  <si>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</si>
  <si>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</si>
  <si>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</si>
  <si>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</si>
  <si>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</si>
  <si>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</si>
  <si>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</si>
  <si>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</si>
  <si>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</si>
  <si>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</si>
  <si>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</si>
  <si>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</si>
  <si>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</si>
  <si>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</si>
  <si>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</si>
  <si>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</si>
  <si>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</si>
  <si>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</si>
  <si>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</si>
  <si>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</si>
  <si>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</si>
  <si>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</si>
  <si>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</si>
  <si>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</si>
  <si>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</si>
  <si>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</si>
  <si>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</si>
  <si>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</si>
  <si>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</si>
  <si>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</si>
  <si>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</si>
  <si>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</si>
  <si>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</si>
  <si>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</si>
  <si>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</si>
  <si>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</si>
  <si>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</si>
  <si>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</si>
  <si>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</si>
  <si>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</si>
  <si>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</si>
  <si>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</si>
  <si>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</si>
  <si>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</si>
  <si>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</si>
  <si>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</si>
  <si>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</si>
  <si>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</si>
  <si>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</si>
  <si>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</si>
  <si>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</si>
  <si>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</si>
  <si>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</si>
  <si>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</si>
  <si>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</si>
  <si>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</si>
  <si>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</si>
  <si>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</si>
  <si>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</si>
  <si>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</si>
  <si>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</si>
  <si>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</si>
  <si>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</si>
  <si>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</si>
  <si>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</si>
  <si>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</si>
  <si>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</si>
  <si>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</si>
  <si>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</si>
  <si>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</si>
  <si>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</si>
  <si>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</si>
  <si>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</si>
  <si>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</si>
  <si>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</si>
  <si>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</si>
  <si>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</si>
  <si>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</si>
  <si>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</si>
  <si>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</si>
  <si>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</si>
  <si>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</si>
  <si>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</si>
  <si>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</si>
  <si>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</si>
  <si>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</si>
  <si>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</si>
  <si>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</si>
  <si>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</si>
  <si>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</si>
  <si>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</si>
  <si>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</si>
  <si>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</si>
  <si>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</si>
  <si>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</si>
  <si>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</si>
  <si>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</si>
  <si>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</si>
  <si>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</si>
  <si>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</si>
  <si>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</si>
  <si>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</si>
  <si>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</si>
  <si>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</si>
  <si>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</si>
  <si>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</si>
  <si>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</si>
  <si>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</si>
  <si>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</si>
  <si>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</si>
  <si>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</si>
  <si>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</si>
  <si>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</si>
  <si>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</si>
  <si>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</si>
  <si>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</si>
  <si>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</si>
  <si>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</si>
  <si>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</si>
  <si>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</si>
  <si>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</si>
  <si>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</si>
  <si>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</si>
  <si>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</si>
  <si>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</si>
  <si>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</si>
  <si>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</si>
  <si>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</si>
  <si>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</si>
  <si>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</si>
  <si>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</si>
  <si>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</si>
  <si>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</si>
  <si>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</si>
  <si>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</si>
  <si>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</si>
  <si>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</si>
  <si>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</si>
  <si>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</si>
  <si>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</si>
  <si>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</si>
  <si>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</si>
  <si>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</si>
  <si>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</si>
  <si>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</si>
  <si>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</si>
  <si>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</si>
  <si>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</si>
  <si>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</si>
  <si>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</si>
  <si>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</si>
  <si>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</si>
  <si>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</si>
  <si>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</si>
  <si>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</si>
  <si>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</si>
  <si>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</si>
  <si>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</si>
  <si>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</si>
  <si>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</si>
  <si>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</si>
  <si>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</si>
  <si>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</si>
  <si>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</si>
  <si>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</si>
  <si>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</si>
  <si>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</si>
  <si>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</si>
  <si>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</si>
  <si>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</si>
  <si>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</si>
  <si>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</si>
  <si>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</si>
  <si>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</si>
  <si>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</si>
  <si>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</si>
  <si>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</si>
  <si>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</si>
  <si>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</si>
  <si>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</si>
  <si>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</si>
  <si>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</si>
  <si>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</si>
  <si>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</si>
  <si>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</si>
  <si>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</si>
  <si>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</si>
  <si>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</si>
  <si>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</si>
  <si>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</si>
  <si>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</si>
  <si>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</si>
  <si>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</si>
  <si>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</si>
  <si>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</si>
  <si>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</si>
  <si>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</si>
  <si>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</si>
  <si>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</si>
  <si>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</si>
  <si>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</si>
  <si>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</si>
  <si>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</si>
  <si>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</si>
  <si>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</si>
  <si>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</si>
  <si>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</si>
  <si>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</si>
  <si>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</si>
  <si>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</si>
  <si>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</si>
  <si>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</si>
  <si>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</si>
  <si>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</si>
  <si>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</si>
  <si>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</si>
  <si>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</si>
  <si>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</si>
  <si>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</si>
  <si>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</si>
  <si>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</si>
  <si>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</si>
  <si>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</si>
  <si>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</si>
  <si>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</si>
  <si>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</si>
  <si>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</si>
  <si>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</si>
  <si>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</si>
  <si>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</si>
  <si>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</si>
  <si>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</si>
  <si>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</si>
  <si>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</si>
  <si>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</si>
  <si>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</si>
  <si>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</si>
  <si>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</si>
  <si>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</si>
  <si>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</si>
  <si>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</si>
  <si>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</si>
  <si>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</si>
  <si>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</si>
  <si>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</si>
  <si>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</si>
  <si>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</si>
  <si>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</si>
  <si>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</si>
  <si>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</si>
  <si>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</si>
  <si>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</si>
  <si>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</si>
  <si>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</si>
  <si>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</si>
  <si>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</si>
  <si>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</si>
  <si>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</si>
  <si>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</si>
  <si>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</si>
  <si>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</si>
  <si>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</si>
  <si>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</si>
  <si>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</si>
  <si>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</si>
  <si>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</si>
  <si>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</si>
  <si>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</si>
  <si>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</si>
  <si>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</si>
  <si>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</si>
  <si>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</si>
  <si>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</si>
  <si>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</si>
  <si>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</si>
  <si>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</si>
  <si>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</si>
  <si>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</si>
  <si>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</si>
  <si>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</si>
  <si>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</si>
  <si>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</si>
  <si>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</si>
  <si>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</si>
  <si>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</si>
  <si>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</si>
  <si>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</si>
  <si>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</si>
  <si>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</si>
  <si>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</si>
  <si>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</si>
  <si>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</si>
  <si>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</si>
  <si>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</si>
  <si>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</si>
  <si>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</si>
  <si>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</si>
  <si>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</si>
  <si>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</si>
  <si>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</si>
  <si>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</si>
  <si>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</si>
  <si>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</si>
  <si>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</si>
  <si>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</si>
  <si>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</si>
  <si>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</si>
  <si>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</si>
  <si>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</si>
  <si>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</si>
  <si>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</si>
  <si>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</si>
  <si>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</si>
  <si>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</si>
  <si>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</si>
  <si>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</si>
  <si>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</si>
  <si>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</si>
  <si>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</si>
  <si>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</si>
  <si>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</si>
  <si>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</si>
  <si>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</si>
  <si>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</si>
  <si>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</si>
  <si>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</si>
  <si>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</si>
  <si>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</si>
  <si>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</si>
  <si>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</si>
  <si>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</si>
  <si>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</si>
  <si>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</si>
  <si>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</si>
  <si>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</si>
  <si>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</si>
  <si>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</si>
  <si>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</si>
  <si>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</si>
  <si>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</si>
  <si>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</si>
  <si>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</si>
  <si>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</si>
  <si>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</si>
  <si>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</si>
  <si>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</si>
  <si>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</si>
  <si>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</si>
  <si>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</si>
  <si>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</si>
  <si>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</si>
  <si>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</si>
  <si>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</si>
  <si>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</si>
  <si>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</si>
  <si>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</si>
  <si>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</si>
  <si>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</si>
  <si>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</si>
  <si>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</si>
  <si>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</si>
  <si>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</si>
  <si>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</si>
  <si>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</si>
  <si>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</si>
  <si>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</si>
  <si>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</si>
  <si>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</si>
  <si>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</si>
  <si>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</si>
  <si>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</si>
  <si>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</si>
  <si>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</si>
  <si>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</si>
  <si>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</si>
  <si>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</si>
  <si>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</si>
  <si>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</si>
  <si>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</si>
  <si>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</si>
  <si>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</si>
  <si>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</si>
  <si>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</si>
  <si>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</si>
  <si>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</si>
  <si>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</si>
  <si>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</si>
  <si>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</si>
  <si>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</si>
  <si>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</si>
  <si>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</si>
  <si>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</si>
  <si>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</si>
  <si>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</si>
  <si>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</si>
  <si>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</si>
  <si>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</si>
  <si>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</si>
  <si>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</si>
  <si>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</si>
  <si>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</si>
  <si>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</si>
  <si>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</si>
  <si>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</si>
  <si>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</si>
  <si>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</si>
  <si>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</si>
  <si>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</si>
  <si>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</si>
  <si>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</si>
  <si>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</si>
  <si>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</si>
  <si>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</si>
  <si>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</si>
  <si>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</si>
  <si>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</si>
  <si>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</si>
  <si>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</si>
  <si>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</si>
  <si>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</si>
  <si>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</si>
  <si>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</si>
  <si>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</si>
  <si>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</si>
  <si>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</si>
  <si>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</si>
  <si>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</si>
  <si>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</si>
  <si>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</si>
  <si>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</si>
  <si>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</si>
  <si>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</si>
  <si>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</si>
  <si>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</si>
  <si>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</si>
  <si>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</si>
  <si>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</si>
  <si>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</si>
  <si>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</si>
  <si>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</si>
  <si>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</si>
  <si>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</si>
  <si>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</si>
  <si>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</si>
  <si>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</si>
  <si>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</si>
  <si>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</si>
  <si>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</si>
  <si>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</si>
  <si>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</si>
  <si>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</si>
  <si>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</si>
  <si>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</si>
  <si>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</si>
  <si>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</si>
  <si>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</si>
  <si>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</si>
  <si>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</si>
  <si>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</si>
  <si>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</si>
  <si>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</si>
  <si>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</si>
  <si>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</si>
  <si>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</si>
  <si>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</si>
  <si>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</si>
  <si>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</si>
  <si>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</si>
  <si>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</si>
  <si>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</si>
  <si>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</si>
  <si>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</si>
  <si>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</si>
  <si>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</si>
  <si>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</si>
  <si>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</si>
  <si>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</si>
  <si>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</si>
  <si>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</si>
  <si>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</si>
  <si>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</si>
  <si>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</si>
  <si>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</si>
  <si>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</si>
  <si>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</si>
  <si>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</si>
  <si>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</si>
  <si>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</si>
  <si>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</si>
  <si>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</si>
  <si>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</si>
  <si>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</si>
  <si>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</si>
  <si>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</si>
  <si>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</si>
  <si>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</si>
  <si>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</si>
  <si>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</si>
  <si>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</si>
  <si>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</si>
  <si>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</si>
  <si>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</si>
  <si>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</si>
  <si>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</si>
  <si>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</si>
  <si>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</si>
  <si>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</si>
  <si>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</si>
  <si>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</si>
  <si>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</si>
  <si>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</si>
  <si>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</si>
  <si>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</si>
  <si>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</si>
  <si>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</si>
  <si>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</si>
  <si>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</si>
  <si>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</si>
  <si>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</si>
  <si>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</si>
  <si>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</si>
  <si>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</si>
  <si>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</si>
  <si>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</si>
  <si>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</si>
  <si>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</si>
  <si>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</si>
  <si>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</si>
  <si>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</si>
  <si>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</si>
  <si>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</si>
  <si>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</si>
  <si>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</si>
  <si>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</si>
  <si>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</si>
  <si>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</si>
  <si>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</si>
  <si>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</si>
  <si>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</si>
  <si>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</si>
  <si>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</si>
  <si>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</si>
  <si>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</si>
  <si>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</si>
  <si>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</si>
  <si>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</si>
  <si>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</si>
  <si>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</si>
  <si>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</si>
  <si>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</si>
  <si>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</si>
  <si>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</si>
  <si>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</si>
  <si>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</si>
  <si>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</si>
  <si>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</si>
  <si>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</si>
  <si>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</si>
  <si>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</si>
  <si>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</si>
  <si>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</si>
  <si>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</si>
  <si>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</si>
  <si>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</si>
  <si>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</si>
  <si>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</si>
  <si>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</si>
  <si>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</si>
  <si>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</si>
  <si>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</si>
  <si>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</si>
  <si>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</si>
  <si>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</si>
  <si>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</si>
  <si>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</si>
  <si>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</si>
  <si>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</si>
  <si>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</si>
  <si>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</si>
  <si>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</si>
  <si>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</si>
  <si>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</si>
  <si>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</si>
  <si>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</si>
  <si>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</si>
  <si>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</si>
  <si>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</si>
  <si>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</si>
  <si>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</si>
  <si>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</si>
  <si>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</si>
  <si>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</si>
  <si>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</si>
  <si>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</si>
  <si>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</si>
  <si>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</si>
  <si>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</si>
  <si>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</si>
  <si>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</si>
  <si>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</si>
  <si>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</si>
  <si>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</si>
  <si>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</si>
  <si>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</si>
  <si>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</si>
  <si>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</si>
  <si>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</si>
  <si>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</si>
  <si>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</si>
  <si>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</si>
  <si>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</si>
  <si>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</si>
  <si>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</si>
  <si>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</si>
  <si>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</si>
  <si>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</si>
  <si>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</si>
  <si>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</si>
  <si>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</si>
  <si>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</si>
  <si>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</si>
  <si>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</si>
  <si>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</si>
  <si>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</si>
  <si>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</si>
  <si>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</si>
  <si>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</si>
  <si>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</si>
  <si>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</si>
  <si>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</si>
  <si>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</si>
  <si>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</si>
  <si>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</si>
  <si>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</si>
  <si>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</si>
  <si>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</si>
  <si>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</si>
  <si>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</si>
  <si>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</si>
  <si>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</si>
  <si>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</si>
  <si>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</si>
  <si>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</si>
  <si>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</si>
  <si>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</si>
  <si>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</si>
  <si>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</si>
  <si>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</si>
  <si>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</si>
  <si>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</si>
  <si>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</si>
  <si>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</si>
  <si>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</si>
  <si>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</si>
  <si>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</si>
  <si>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</si>
  <si>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</si>
  <si>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</si>
  <si>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</si>
  <si>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</si>
  <si>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</si>
  <si>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</si>
  <si>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</si>
  <si>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</si>
  <si>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</si>
  <si>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</si>
  <si>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</si>
  <si>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</si>
  <si>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</si>
  <si>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</si>
  <si>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</si>
  <si>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</si>
  <si>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</si>
  <si>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</si>
  <si>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</si>
  <si>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</si>
  <si>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</si>
  <si>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</si>
  <si>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</si>
  <si>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</si>
  <si>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</si>
  <si>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</si>
  <si>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</si>
  <si>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</si>
  <si>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</si>
  <si>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</si>
  <si>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</si>
  <si>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</si>
  <si>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</si>
  <si>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</si>
  <si>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</si>
  <si>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</si>
  <si>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</si>
  <si>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</si>
  <si>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</si>
  <si>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</si>
  <si>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</si>
  <si>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</si>
  <si>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</si>
  <si>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</si>
  <si>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</si>
  <si>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</si>
  <si>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</si>
  <si>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</si>
  <si>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</si>
  <si>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</si>
  <si>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</si>
  <si>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</si>
  <si>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</si>
  <si>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</si>
  <si>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</si>
  <si>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</si>
  <si>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</si>
  <si>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</si>
  <si>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</si>
  <si>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</si>
  <si>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</si>
  <si>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</si>
  <si>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</si>
  <si>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</si>
  <si>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</si>
  <si>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</si>
  <si>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</si>
  <si>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</si>
  <si>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</si>
  <si>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</si>
  <si>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</si>
  <si>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</si>
  <si>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</si>
  <si>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</si>
  <si>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</si>
  <si>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</si>
  <si>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</si>
  <si>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</si>
  <si>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</si>
  <si>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</si>
  <si>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</si>
  <si>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</si>
  <si>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</si>
  <si>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</si>
  <si>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</si>
  <si>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</si>
  <si>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</si>
  <si>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</si>
  <si>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</si>
  <si>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</si>
  <si>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</si>
  <si>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</si>
  <si>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</si>
  <si>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</si>
  <si>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</si>
  <si>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</si>
  <si>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</si>
  <si>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</si>
  <si>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</si>
  <si>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</si>
  <si>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</si>
  <si>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</si>
  <si>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</si>
  <si>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</si>
  <si>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</si>
  <si>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</si>
  <si>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</si>
  <si>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</si>
  <si>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</si>
  <si>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</si>
  <si>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</si>
  <si>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</si>
  <si>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</si>
  <si>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</si>
  <si>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</si>
  <si>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</si>
  <si>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</si>
  <si>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</si>
  <si>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</si>
  <si>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</si>
  <si>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</si>
  <si>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</si>
  <si>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</si>
  <si>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</si>
  <si>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</si>
  <si>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</si>
  <si>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</si>
  <si>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</si>
  <si>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</si>
  <si>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</si>
  <si>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</si>
  <si>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</si>
  <si>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</si>
  <si>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</si>
  <si>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</si>
  <si>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</si>
  <si>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</si>
  <si>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</si>
  <si>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</si>
  <si>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</si>
  <si>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</si>
  <si>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</si>
  <si>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</si>
  <si>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</si>
  <si>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</si>
  <si>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</si>
  <si>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</si>
  <si>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</si>
  <si>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</si>
  <si>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</si>
  <si>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</si>
  <si>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</si>
  <si>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</si>
  <si>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</si>
  <si>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</si>
  <si>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</si>
  <si>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</si>
  <si>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</si>
  <si>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</si>
  <si>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</si>
  <si>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</si>
  <si>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</si>
  <si>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</si>
  <si>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</si>
  <si>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</si>
  <si>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</si>
  <si>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</si>
  <si>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</si>
  <si>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</si>
  <si>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</si>
  <si>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</si>
  <si>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</si>
  <si>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</si>
  <si>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</si>
  <si>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</si>
  <si>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</si>
  <si>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</si>
  <si>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</si>
  <si>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</si>
  <si>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</si>
  <si>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</si>
  <si>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</si>
  <si>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</si>
  <si>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</si>
  <si>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</si>
  <si>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</si>
  <si>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</si>
  <si>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</si>
  <si>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</si>
  <si>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</si>
  <si>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</si>
  <si>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</si>
  <si>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</si>
  <si>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</si>
  <si>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</si>
  <si>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</si>
  <si>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</si>
  <si>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</si>
  <si>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</si>
  <si>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</si>
  <si>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</si>
  <si>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</si>
  <si>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</si>
  <si>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</si>
  <si>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</si>
  <si>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</si>
  <si>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</si>
  <si>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</si>
  <si>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</si>
  <si>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</si>
  <si>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</si>
  <si>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</si>
  <si>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</si>
  <si>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</si>
  <si>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</si>
  <si>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</si>
  <si>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</si>
  <si>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</si>
  <si>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</si>
  <si>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</si>
  <si>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</si>
  <si>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</si>
  <si>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</si>
  <si>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</si>
  <si>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</si>
  <si>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</si>
  <si>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</si>
  <si>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</si>
  <si>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</si>
  <si>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</si>
  <si>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</si>
  <si>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</si>
  <si>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</si>
  <si>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</si>
  <si>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</si>
  <si>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</si>
  <si>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</si>
  <si>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</si>
  <si>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</si>
  <si>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</si>
  <si>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</si>
  <si>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</si>
  <si>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</si>
  <si>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</si>
  <si>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</si>
  <si>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</si>
  <si>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</si>
  <si>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</si>
  <si>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</si>
  <si>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</si>
  <si>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</si>
  <si>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</si>
  <si>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</si>
  <si>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</si>
  <si>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</si>
  <si>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</si>
  <si>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</si>
  <si>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</si>
  <si>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</si>
  <si>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</si>
  <si>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</si>
  <si>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</si>
  <si>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</si>
  <si>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</si>
  <si>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</si>
  <si>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</si>
  <si>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</si>
  <si>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</si>
  <si>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</si>
  <si>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</si>
  <si>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</si>
  <si>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</si>
  <si>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</si>
  <si>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</si>
  <si>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</si>
  <si>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</si>
  <si>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</si>
  <si>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</si>
  <si>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</si>
  <si>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</si>
  <si>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</si>
  <si>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</si>
  <si>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</si>
  <si>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</si>
  <si>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</si>
  <si>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</si>
  <si>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</si>
  <si>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</si>
  <si>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</si>
  <si>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</si>
  <si>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</si>
  <si>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</si>
  <si>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</si>
  <si>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</si>
  <si>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</si>
  <si>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</si>
  <si>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</si>
  <si>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</si>
  <si>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</si>
  <si>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</si>
  <si>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</si>
  <si>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</si>
  <si>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</si>
  <si>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</si>
  <si>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</si>
  <si>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</si>
  <si>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</si>
  <si>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</si>
  <si>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</si>
  <si>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</si>
  <si>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</si>
  <si>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</si>
  <si>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</si>
  <si>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</si>
  <si>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</si>
  <si>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</si>
  <si>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</si>
  <si>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</si>
  <si>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</si>
  <si>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</si>
  <si>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</si>
  <si>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</si>
  <si>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</si>
  <si>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</si>
  <si>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</si>
  <si>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</si>
  <si>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</si>
  <si>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</si>
  <si>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</si>
  <si>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</si>
  <si>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</si>
  <si>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</si>
  <si>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</si>
  <si>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</si>
  <si>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</si>
  <si>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</si>
  <si>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</si>
  <si>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</si>
  <si>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</si>
  <si>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</si>
  <si>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</si>
  <si>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</si>
  <si>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</si>
  <si>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</si>
  <si>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</si>
  <si>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</si>
  <si>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</si>
  <si>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</si>
  <si>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</si>
  <si>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</si>
  <si>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</si>
  <si>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</si>
  <si>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</si>
  <si>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</si>
  <si>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</si>
  <si>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</si>
  <si>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</si>
  <si>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</si>
  <si>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</si>
  <si>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</si>
  <si>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</si>
  <si>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</si>
  <si>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</si>
  <si>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</si>
  <si>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</si>
  <si>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</si>
  <si>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</si>
  <si>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</si>
  <si>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</si>
  <si>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</si>
  <si>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</si>
  <si>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</si>
  <si>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</si>
  <si>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</si>
  <si>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</si>
  <si>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</si>
  <si>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</si>
  <si>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</si>
  <si>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</si>
  <si>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</si>
  <si>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</si>
  <si>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</si>
  <si>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</si>
  <si>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</si>
  <si>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</si>
  <si>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</si>
  <si>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</si>
  <si>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</si>
  <si>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</si>
  <si>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</si>
  <si>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</si>
  <si>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</si>
  <si>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</si>
  <si>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</si>
  <si>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</si>
  <si>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</si>
  <si>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</si>
  <si>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</si>
  <si>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</si>
  <si>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</si>
  <si>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</si>
  <si>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</si>
  <si>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</si>
  <si>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</si>
  <si>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</si>
  <si>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</si>
  <si>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</si>
  <si>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</si>
  <si>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</si>
  <si>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</si>
  <si>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</si>
  <si>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</si>
  <si>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</si>
  <si>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</si>
  <si>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</si>
  <si>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</si>
  <si>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</si>
  <si>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</si>
  <si>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</si>
  <si>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</si>
  <si>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</si>
  <si>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</si>
  <si>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</si>
  <si>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</si>
  <si>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</si>
  <si>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</si>
  <si>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</si>
  <si>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</si>
  <si>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</si>
  <si>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</si>
  <si>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</si>
  <si>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</si>
  <si>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</si>
  <si>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</si>
  <si>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</si>
  <si>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</si>
  <si>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</si>
  <si>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</si>
  <si>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</si>
  <si>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</si>
  <si>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</si>
  <si>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</si>
  <si>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</si>
  <si>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</si>
  <si>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</si>
  <si>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</si>
  <si>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</si>
  <si>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</si>
  <si>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</si>
  <si>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</si>
  <si>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</si>
  <si>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</si>
  <si>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</si>
  <si>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</si>
  <si>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</si>
  <si>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</si>
  <si>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</si>
  <si>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</si>
  <si>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</si>
  <si>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</si>
  <si>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</si>
  <si>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</si>
  <si>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</si>
  <si>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</si>
  <si>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</si>
  <si>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</si>
  <si>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</si>
  <si>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</si>
  <si>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</si>
  <si>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</si>
  <si>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</si>
  <si>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</si>
  <si>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</si>
  <si>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</si>
  <si>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</si>
  <si>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</si>
  <si>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</si>
  <si>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</si>
  <si>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</si>
  <si>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</si>
  <si>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</si>
  <si>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</si>
  <si>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</si>
  <si>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</si>
  <si>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</si>
  <si>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</si>
  <si>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</si>
  <si>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</si>
  <si>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</si>
  <si>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</si>
  <si>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</si>
  <si>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</si>
  <si>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</si>
  <si>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</si>
  <si>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</si>
  <si>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</si>
  <si>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</si>
  <si>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</si>
  <si>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</si>
  <si>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</si>
  <si>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</si>
  <si>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</si>
  <si>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</si>
  <si>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</si>
  <si>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</si>
  <si>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</si>
  <si>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</si>
  <si>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</si>
  <si>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</si>
  <si>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</si>
  <si>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</si>
  <si>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</si>
  <si>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</si>
  <si>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</si>
  <si>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</si>
  <si>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</si>
  <si>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</si>
  <si>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</si>
  <si>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</si>
  <si>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</si>
  <si>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</si>
  <si>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</si>
  <si>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</si>
  <si>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</si>
  <si>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</si>
  <si>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</si>
  <si>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</si>
  <si>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</si>
  <si>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</si>
  <si>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</si>
  <si>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</si>
  <si>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</si>
  <si>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</si>
  <si>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</si>
  <si>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</si>
  <si>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</si>
  <si>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</si>
  <si>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</si>
  <si>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</si>
  <si>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</si>
  <si>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</si>
  <si>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</si>
  <si>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</si>
  <si>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</si>
  <si>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</si>
  <si>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</si>
  <si>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</si>
  <si>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</si>
  <si>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</si>
  <si>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</si>
  <si>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</si>
  <si>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</si>
  <si>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</si>
  <si>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</si>
  <si>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</si>
  <si>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</si>
  <si>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</si>
  <si>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</si>
  <si>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</si>
  <si>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</si>
  <si>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</si>
  <si>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</si>
  <si>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</si>
  <si>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</si>
  <si>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</si>
  <si>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</si>
  <si>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</si>
  <si>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</si>
  <si>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</si>
  <si>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</si>
  <si>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</si>
  <si>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</si>
  <si>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</si>
  <si>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</si>
  <si>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</si>
  <si>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</si>
  <si>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</si>
  <si>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</si>
  <si>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</si>
  <si>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</si>
  <si>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</si>
  <si>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</si>
  <si>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</si>
  <si>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</si>
  <si>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</si>
  <si>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</si>
  <si>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</si>
  <si>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</si>
  <si>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</si>
  <si>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</si>
  <si>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</si>
  <si>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</si>
  <si>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</si>
  <si>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</si>
  <si>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</si>
  <si>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</si>
  <si>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</si>
  <si>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</si>
  <si>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</si>
  <si>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</si>
  <si>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</si>
  <si>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</si>
  <si>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</si>
  <si>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</si>
  <si>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</si>
  <si>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</si>
  <si>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</si>
  <si>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</si>
  <si>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</si>
  <si>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</si>
  <si>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</si>
  <si>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</si>
  <si>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</si>
  <si>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</si>
  <si>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</si>
  <si>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</si>
  <si>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</si>
  <si>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</si>
  <si>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</si>
  <si>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</si>
  <si>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</si>
  <si>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</si>
  <si>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</si>
  <si>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</si>
  <si>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</si>
  <si>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</si>
  <si>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</si>
  <si>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</si>
  <si>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</si>
  <si>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</si>
  <si>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</si>
  <si>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</si>
  <si>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</si>
  <si>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</si>
  <si>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</si>
  <si>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</si>
  <si>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</si>
  <si>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</si>
  <si>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</si>
  <si>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</si>
  <si>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</si>
  <si>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</si>
  <si>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</si>
  <si>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</si>
  <si>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</si>
  <si>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</si>
  <si>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</si>
  <si>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</si>
  <si>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</si>
  <si>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</si>
  <si>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</si>
  <si>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</si>
  <si>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</si>
  <si>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</si>
  <si>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</si>
  <si>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</si>
  <si>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</si>
  <si>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</si>
  <si>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</si>
  <si>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</si>
  <si>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</si>
  <si>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</si>
  <si>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</si>
  <si>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</si>
  <si>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</si>
  <si>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</si>
  <si>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</si>
  <si>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</si>
  <si>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</si>
  <si>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</si>
  <si>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</si>
  <si>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</si>
  <si>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</si>
  <si>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</si>
  <si>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</si>
  <si>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</si>
  <si>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</si>
  <si>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</si>
  <si>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</si>
  <si>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</si>
  <si>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</si>
  <si>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</si>
  <si>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</si>
  <si>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</si>
  <si>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</si>
  <si>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</si>
  <si>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</si>
  <si>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</si>
  <si>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</si>
  <si>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</si>
  <si>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</si>
  <si>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</si>
  <si>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</si>
  <si>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</si>
  <si>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</si>
  <si>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</si>
  <si>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</si>
  <si>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</si>
  <si>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</si>
  <si>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</si>
  <si>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</si>
  <si>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</si>
  <si>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</si>
  <si>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</si>
  <si>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</si>
  <si>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</si>
  <si>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</si>
  <si>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</si>
  <si>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</si>
  <si>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</si>
  <si>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</si>
  <si>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</si>
  <si>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</si>
  <si>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</si>
  <si>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</si>
  <si>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</si>
  <si>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</si>
  <si>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</si>
  <si>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</si>
  <si>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</si>
  <si>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</si>
  <si>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</si>
  <si>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</si>
  <si>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</si>
  <si>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</si>
  <si>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</si>
  <si>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</si>
  <si>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</si>
  <si>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</si>
  <si>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</si>
  <si>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</si>
  <si>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</si>
  <si>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</si>
  <si>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</si>
  <si>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</si>
  <si>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</si>
  <si>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</si>
  <si>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</si>
  <si>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</si>
  <si>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</si>
  <si>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</si>
  <si>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</si>
  <si>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</si>
  <si>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</si>
  <si>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</si>
  <si>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</si>
  <si>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</si>
  <si>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</si>
  <si>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</si>
  <si>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</si>
  <si>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</si>
  <si>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</si>
  <si>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</si>
  <si>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</si>
  <si>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</si>
  <si>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</si>
  <si>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</si>
  <si>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</si>
  <si>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</si>
  <si>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</si>
  <si>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</si>
  <si>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</si>
  <si>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</si>
  <si>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</si>
  <si>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</si>
  <si>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</si>
  <si>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</si>
  <si>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</si>
  <si>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</si>
  <si>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</si>
  <si>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</si>
  <si>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</si>
  <si>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</si>
  <si>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</si>
  <si>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</si>
  <si>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</si>
  <si>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</si>
  <si>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</si>
  <si>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</si>
  <si>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</si>
  <si>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</si>
  <si>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</si>
  <si>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</si>
  <si>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</si>
  <si>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</si>
  <si>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</si>
  <si>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</si>
  <si>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</si>
  <si>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</si>
  <si>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</si>
  <si>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</si>
  <si>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</si>
  <si>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</si>
  <si>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</si>
  <si>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</si>
  <si>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</si>
  <si>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</si>
  <si>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</si>
  <si>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</si>
  <si>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</si>
  <si>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</si>
  <si>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</si>
  <si>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</si>
  <si>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</si>
  <si>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</si>
  <si>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</si>
  <si>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</si>
  <si>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</si>
  <si>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</si>
  <si>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</si>
  <si>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</si>
  <si>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</si>
  <si>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</si>
  <si>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</si>
  <si>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</si>
  <si>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</si>
  <si>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</si>
  <si>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</si>
  <si>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</si>
  <si>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</si>
  <si>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</si>
  <si>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</si>
  <si>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</si>
  <si>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</si>
  <si>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</si>
  <si>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</si>
  <si>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</si>
  <si>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</si>
  <si>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</si>
  <si>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</si>
  <si>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</si>
  <si>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</si>
  <si>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</si>
  <si>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</si>
  <si>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</si>
  <si>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</si>
  <si>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</si>
  <si>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</si>
  <si>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</si>
  <si>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</si>
  <si>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</si>
  <si>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</si>
  <si>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</si>
  <si>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</si>
  <si>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</si>
  <si>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</si>
  <si>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</si>
  <si>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</si>
  <si>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</si>
  <si>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</si>
  <si>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</si>
  <si>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</si>
  <si>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</si>
  <si>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</si>
  <si>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</si>
  <si>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</si>
  <si>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</si>
  <si>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</si>
  <si>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</si>
  <si>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</si>
  <si>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</si>
  <si>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</si>
  <si>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</si>
  <si>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</si>
  <si>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</si>
  <si>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</si>
  <si>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</si>
  <si>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</si>
  <si>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</si>
  <si>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</si>
  <si>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</si>
  <si>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</si>
  <si>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</si>
  <si>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</si>
  <si>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</si>
  <si>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</si>
  <si>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</si>
  <si>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</si>
  <si>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</si>
  <si>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</si>
  <si>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</si>
  <si>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</si>
  <si>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</si>
  <si>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</si>
  <si>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</si>
  <si>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</si>
  <si>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</si>
  <si>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</si>
  <si>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</si>
  <si>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</si>
  <si>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</si>
  <si>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</si>
  <si>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</si>
  <si>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</si>
  <si>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</si>
  <si>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</si>
  <si>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</si>
  <si>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</si>
  <si>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</si>
  <si>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</si>
  <si>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</si>
  <si>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</si>
  <si>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</si>
  <si>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</si>
  <si>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</si>
  <si>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</si>
  <si>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</si>
  <si>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</si>
  <si>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</si>
  <si>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</si>
  <si>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</si>
  <si>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</si>
  <si>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</si>
  <si>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</si>
  <si>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</si>
  <si>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</si>
  <si>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</si>
  <si>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</si>
  <si>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</si>
  <si>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</si>
  <si>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</si>
  <si>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</si>
  <si>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</si>
  <si>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</si>
  <si>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</si>
  <si>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</si>
  <si>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</si>
  <si>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</si>
  <si>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</si>
  <si>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</si>
  <si>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</si>
  <si>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</si>
  <si>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</si>
  <si>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</si>
  <si>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</si>
  <si>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</si>
  <si>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</si>
  <si>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</si>
  <si>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</si>
  <si>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</si>
  <si>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</si>
  <si>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</si>
  <si>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</si>
  <si>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</si>
  <si>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</si>
  <si>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</si>
  <si>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</si>
  <si>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</si>
  <si>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</si>
  <si>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</si>
  <si>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</si>
  <si>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</si>
  <si>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</si>
  <si>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</si>
  <si>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</si>
  <si>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</si>
  <si>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</si>
  <si>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</si>
  <si>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</si>
  <si>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</si>
  <si>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</si>
  <si>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</si>
  <si>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</si>
  <si>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</si>
  <si>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</si>
  <si>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</si>
  <si>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</si>
  <si>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</si>
  <si>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</si>
  <si>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</si>
  <si>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</si>
  <si>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</si>
  <si>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</si>
  <si>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</si>
  <si>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</si>
  <si>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</si>
  <si>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</si>
  <si>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</si>
  <si>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</si>
  <si>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</si>
  <si>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</si>
  <si>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</si>
  <si>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</si>
  <si>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</si>
  <si>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</si>
  <si>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</si>
  <si>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</si>
  <si>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</si>
  <si>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</si>
  <si>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</si>
  <si>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</si>
  <si>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</si>
  <si>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</si>
  <si>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</si>
  <si>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</si>
  <si>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</si>
  <si>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</si>
  <si>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</si>
  <si>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</si>
  <si>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</si>
  <si>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</si>
  <si>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</si>
  <si>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</si>
  <si>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</si>
  <si>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</si>
  <si>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</si>
  <si>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</si>
  <si>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</si>
  <si>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</si>
  <si>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</si>
  <si>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</si>
  <si>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</si>
  <si>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</si>
  <si>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</si>
  <si>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</si>
  <si>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</si>
  <si>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</si>
  <si>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</si>
  <si>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</si>
  <si>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</si>
  <si>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</si>
  <si>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</si>
  <si>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</si>
  <si>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</si>
  <si>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</si>
  <si>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</si>
  <si>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</si>
  <si>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</si>
  <si>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</si>
  <si>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</si>
  <si>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</si>
  <si>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</si>
  <si>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</si>
  <si>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</si>
  <si>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</si>
  <si>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</si>
  <si>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</si>
  <si>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</si>
  <si>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</si>
  <si>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</si>
  <si>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</si>
  <si>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</si>
  <si>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</si>
  <si>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</si>
  <si>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</si>
  <si>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</si>
  <si>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</si>
  <si>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</si>
  <si>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</si>
  <si>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</si>
  <si>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</si>
  <si>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</si>
  <si>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</si>
  <si>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</si>
  <si>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</si>
  <si>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</si>
  <si>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</si>
  <si>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</si>
  <si>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</si>
  <si>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</si>
  <si>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</si>
  <si>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</si>
  <si>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</si>
  <si>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</si>
  <si>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</si>
  <si>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</si>
  <si>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</si>
  <si>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</si>
  <si>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</si>
  <si>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</si>
  <si>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</si>
  <si>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</si>
  <si>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</si>
  <si>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</si>
  <si>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</si>
  <si>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</si>
  <si>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</si>
  <si>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</si>
  <si>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</si>
  <si>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</si>
  <si>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</si>
  <si>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</si>
  <si>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</si>
  <si>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</si>
  <si>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</si>
  <si>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</si>
  <si>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</si>
  <si>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</si>
  <si>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</si>
  <si>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</si>
  <si>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</si>
  <si>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</si>
  <si>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</si>
  <si>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</si>
  <si>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</si>
  <si>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</si>
  <si>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</si>
  <si>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</si>
  <si>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</si>
  <si>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</si>
  <si>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</si>
  <si>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</si>
  <si>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</si>
  <si>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</si>
  <si>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</si>
  <si>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</si>
  <si>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</si>
  <si>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</si>
  <si>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</si>
  <si>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</si>
  <si>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</si>
  <si>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</si>
  <si>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</si>
  <si>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</si>
  <si>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</si>
  <si>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</si>
  <si>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</si>
  <si>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</si>
  <si>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</si>
  <si>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</si>
  <si>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</si>
  <si>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</si>
  <si>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</si>
  <si>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</si>
  <si>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</si>
  <si>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</si>
  <si>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</si>
  <si>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</si>
  <si>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</si>
  <si>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</si>
  <si>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</si>
  <si>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</si>
  <si>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</si>
  <si>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</si>
  <si>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</si>
  <si>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</si>
  <si>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</si>
  <si>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</si>
  <si>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</si>
  <si>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</si>
  <si>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</si>
  <si>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</si>
  <si>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</si>
  <si>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</si>
  <si>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</si>
  <si>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</si>
  <si>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</si>
  <si>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</si>
  <si>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</si>
  <si>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</si>
  <si>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</si>
  <si>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</si>
  <si>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</si>
  <si>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</si>
  <si>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</si>
  <si>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</si>
  <si>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</si>
  <si>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</si>
  <si>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</si>
  <si>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</si>
  <si>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</si>
  <si>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</si>
  <si>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</si>
  <si>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</si>
  <si>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</si>
  <si>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</si>
  <si>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</si>
  <si>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</si>
  <si>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</si>
  <si>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</si>
  <si>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</si>
  <si>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</si>
  <si>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</si>
  <si>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</si>
  <si>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</si>
  <si>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</si>
  <si>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</si>
  <si>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</si>
  <si>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</si>
  <si>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</si>
  <si>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</si>
  <si>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</si>
  <si>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</si>
  <si>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</si>
  <si>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</si>
  <si>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</si>
  <si>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</si>
  <si>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</si>
  <si>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</si>
  <si>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</si>
  <si>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</si>
  <si>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</si>
  <si>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</si>
  <si>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</si>
  <si>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</si>
  <si>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</si>
  <si>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</si>
  <si>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</si>
  <si>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</si>
  <si>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</si>
  <si>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</si>
  <si>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</si>
  <si>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</si>
  <si>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</si>
  <si>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</si>
  <si>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</si>
  <si>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</si>
  <si>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</si>
  <si>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</si>
  <si>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</si>
  <si>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</si>
  <si>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</si>
  <si>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</si>
  <si>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</si>
  <si>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</si>
  <si>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</si>
  <si>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</si>
  <si>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</si>
  <si>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</si>
  <si>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</si>
  <si>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</si>
  <si>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</si>
  <si>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</si>
  <si>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</si>
  <si>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</si>
  <si>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</si>
  <si>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</si>
  <si>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</si>
  <si>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</si>
  <si>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</si>
  <si>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</si>
  <si>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</si>
  <si>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</si>
  <si>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</si>
  <si>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</si>
  <si>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</si>
  <si>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</si>
  <si>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</si>
  <si>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</si>
  <si>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</si>
  <si>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</si>
  <si>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</si>
  <si>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</si>
  <si>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</si>
  <si>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</si>
  <si>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</si>
  <si>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</si>
  <si>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</si>
  <si>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</si>
  <si>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</si>
  <si>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</si>
  <si>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</si>
  <si>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</si>
  <si>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</si>
  <si>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</si>
  <si>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</si>
  <si>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</si>
  <si>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</si>
  <si>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</si>
  <si>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</si>
  <si>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</si>
  <si>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</si>
  <si>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</si>
  <si>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</si>
  <si>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</si>
  <si>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</si>
  <si>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</si>
  <si>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</si>
  <si>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</si>
  <si>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</si>
  <si>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</si>
  <si>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</si>
  <si>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</si>
  <si>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</si>
  <si>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</si>
  <si>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</si>
  <si>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</si>
  <si>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</si>
  <si>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</si>
  <si>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</si>
  <si>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</si>
  <si>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</si>
  <si>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</si>
  <si>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</si>
  <si>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</si>
  <si>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</si>
  <si>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</si>
  <si>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</si>
  <si>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</si>
  <si>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</si>
  <si>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</si>
  <si>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</si>
  <si>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</si>
  <si>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</si>
  <si>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</si>
  <si>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</si>
  <si>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</si>
  <si>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</si>
  <si>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</si>
  <si>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</si>
  <si>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</si>
  <si>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</si>
  <si>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</si>
  <si>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</si>
  <si>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</si>
  <si>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</si>
  <si>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</si>
  <si>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</si>
  <si>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</si>
  <si>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</si>
  <si>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</si>
  <si>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</si>
  <si>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</si>
  <si>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</si>
  <si>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</si>
  <si>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</si>
  <si>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</si>
  <si>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</si>
  <si>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</si>
  <si>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</si>
  <si>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</si>
  <si>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</si>
  <si>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</si>
  <si>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</si>
  <si>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</si>
  <si>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</si>
  <si>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</si>
  <si>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</si>
  <si>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</si>
  <si>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</si>
  <si>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</si>
  <si>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</si>
  <si>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</si>
  <si>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</si>
  <si>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</si>
  <si>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</si>
  <si>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</si>
  <si>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</si>
  <si>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</si>
  <si>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</si>
  <si>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</si>
  <si>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</si>
  <si>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</si>
  <si>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</si>
  <si>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</si>
  <si>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</si>
  <si>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</si>
  <si>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</si>
  <si>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</si>
  <si>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</si>
  <si>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</si>
  <si>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</si>
  <si>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</si>
  <si>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</si>
  <si>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</si>
  <si>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</si>
  <si>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</si>
  <si>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</si>
  <si>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</si>
  <si>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</si>
  <si>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</si>
  <si>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</si>
  <si>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</si>
  <si>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</si>
  <si>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</si>
  <si>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</si>
  <si>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</si>
  <si>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</si>
  <si>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</si>
  <si>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</si>
  <si>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</si>
  <si>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</si>
  <si>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</si>
  <si>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</si>
  <si>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</si>
  <si>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</si>
  <si>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</si>
  <si>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</si>
  <si>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</si>
  <si>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</si>
  <si>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</si>
  <si>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</si>
  <si>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</si>
  <si>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</si>
  <si>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</si>
  <si>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</si>
  <si>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</si>
  <si>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</si>
  <si>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</si>
  <si>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</si>
  <si>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</si>
  <si>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</si>
  <si>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</si>
  <si>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</si>
  <si>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</si>
  <si>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</si>
  <si>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</si>
  <si>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</si>
  <si>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</si>
  <si>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</si>
  <si>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</si>
  <si>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</si>
  <si>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</si>
  <si>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</si>
  <si>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</si>
  <si>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</si>
  <si>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</si>
  <si>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</si>
  <si>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</si>
  <si>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</si>
  <si>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</si>
  <si>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</si>
  <si>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</si>
  <si>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</si>
  <si>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</si>
  <si>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</si>
  <si>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</si>
  <si>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</si>
  <si>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</si>
  <si>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</si>
  <si>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</si>
  <si>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</si>
  <si>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</si>
  <si>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</si>
  <si>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</si>
  <si>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</si>
  <si>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</si>
  <si>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</si>
  <si>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</si>
  <si>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</si>
  <si>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</si>
  <si>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</si>
  <si>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</si>
  <si>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</si>
  <si>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</si>
  <si>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</si>
  <si>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</si>
  <si>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</si>
  <si>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</si>
  <si>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</si>
  <si>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</si>
  <si>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</si>
  <si>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</si>
  <si>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</si>
  <si>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</si>
  <si>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</si>
  <si>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</si>
  <si>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</si>
  <si>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</si>
  <si>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</si>
  <si>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</si>
  <si>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</si>
  <si>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</si>
  <si>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</si>
  <si>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</si>
  <si>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</si>
  <si>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</si>
  <si>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</si>
  <si>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</si>
  <si>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</si>
  <si>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</si>
  <si>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</si>
  <si>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</si>
  <si>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</si>
  <si>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</si>
  <si>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</si>
  <si>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</si>
  <si>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</si>
  <si>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</si>
  <si>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</si>
  <si>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</si>
  <si>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</si>
  <si>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</si>
  <si>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</si>
  <si>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</si>
  <si>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</si>
  <si>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</si>
  <si>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</si>
  <si>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</si>
  <si>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</si>
  <si>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</si>
  <si>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</si>
  <si>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</si>
  <si>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</si>
  <si>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</si>
  <si>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</si>
  <si>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</si>
  <si>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</si>
  <si>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</si>
  <si>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</si>
  <si>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</si>
  <si>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</si>
  <si>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</si>
  <si>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</si>
  <si>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</si>
  <si>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</si>
  <si>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</si>
  <si>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</si>
  <si>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</si>
  <si>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</si>
  <si>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</si>
  <si>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</si>
  <si>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</si>
  <si>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</si>
  <si>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</si>
  <si>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</si>
  <si>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</si>
  <si>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</si>
  <si>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</si>
  <si>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</si>
  <si>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</si>
  <si>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</si>
  <si>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</si>
  <si>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</si>
  <si>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</si>
  <si>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</si>
  <si>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</si>
  <si>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</si>
  <si>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</si>
  <si>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</si>
  <si>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</si>
  <si>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</si>
  <si>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</si>
  <si>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</si>
  <si>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</si>
  <si>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</si>
  <si>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</si>
  <si>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</si>
  <si>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</si>
  <si>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</si>
  <si>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</si>
  <si>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</si>
  <si>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</si>
  <si>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</si>
  <si>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</si>
  <si>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</si>
  <si>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</si>
  <si>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</si>
  <si>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</si>
  <si>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</si>
  <si>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</si>
  <si>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</si>
  <si>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</si>
  <si>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</si>
  <si>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</si>
  <si>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</si>
  <si>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</si>
  <si>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</si>
  <si>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</si>
  <si>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</si>
  <si>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</si>
  <si>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</si>
  <si>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</si>
  <si>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</si>
  <si>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</si>
  <si>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</si>
  <si>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</si>
  <si>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</si>
  <si>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</si>
  <si>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</si>
  <si>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</si>
  <si>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</si>
  <si>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</si>
  <si>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</si>
  <si>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</si>
  <si>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</si>
  <si>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</si>
  <si>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</si>
  <si>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</si>
  <si>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</si>
  <si>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</si>
  <si>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</si>
  <si>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</si>
  <si>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</si>
  <si>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</si>
  <si>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</si>
  <si>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</si>
  <si>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</si>
  <si>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</si>
  <si>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</si>
  <si>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</si>
  <si>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</si>
  <si>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</si>
  <si>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</si>
  <si>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</si>
  <si>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</si>
  <si>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</si>
  <si>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</si>
  <si>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</si>
  <si>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</si>
  <si>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</si>
  <si>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</si>
  <si>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</si>
  <si>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</si>
  <si>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</si>
  <si>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</si>
  <si>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</si>
  <si>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</si>
  <si>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</si>
  <si>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</si>
  <si>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</si>
  <si>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</si>
  <si>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</si>
  <si>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</si>
  <si>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</si>
  <si>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</si>
  <si>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</si>
  <si>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</si>
  <si>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</si>
  <si>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</si>
  <si>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</si>
  <si>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</si>
  <si>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</si>
  <si>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</si>
  <si>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</si>
  <si>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</si>
  <si>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</si>
  <si>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</si>
  <si>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</si>
  <si>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</si>
  <si>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</si>
  <si>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</si>
  <si>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</si>
  <si>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</si>
  <si>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</si>
  <si>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</si>
  <si>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</si>
  <si>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</si>
  <si>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</si>
  <si>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</si>
  <si>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</si>
  <si>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</si>
  <si>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</si>
  <si>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</si>
  <si>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</si>
  <si>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</si>
  <si>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</si>
  <si>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</si>
  <si>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</si>
  <si>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</si>
  <si>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</si>
  <si>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</si>
  <si>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</si>
  <si>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</si>
  <si>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</si>
  <si>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</si>
  <si>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</si>
  <si>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</si>
  <si>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</si>
  <si>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</si>
  <si>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</si>
  <si>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</si>
  <si>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</si>
  <si>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</si>
  <si>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</si>
  <si>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</si>
  <si>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</si>
  <si>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</si>
  <si>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</si>
  <si>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</si>
  <si>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</si>
  <si>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</si>
  <si>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</si>
  <si>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</si>
  <si>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</si>
  <si>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</si>
  <si>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</si>
  <si>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</si>
  <si>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</si>
  <si>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</si>
  <si>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</si>
  <si>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</si>
  <si>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</si>
  <si>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</si>
  <si>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</si>
  <si>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</si>
  <si>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</si>
  <si>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</si>
  <si>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</si>
  <si>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</si>
  <si>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</si>
  <si>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</si>
  <si>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</si>
  <si>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</si>
  <si>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</si>
  <si>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</si>
  <si>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</si>
  <si>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</si>
  <si>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</si>
  <si>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</si>
  <si>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</si>
  <si>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</si>
  <si>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</si>
  <si>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</si>
  <si>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</si>
  <si>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</si>
  <si>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</si>
  <si>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</si>
  <si>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</si>
  <si>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</si>
  <si>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</si>
  <si>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</si>
  <si>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</si>
  <si>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</si>
  <si>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</si>
  <si>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</si>
  <si>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</si>
  <si>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</si>
  <si>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</si>
  <si>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</si>
  <si>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</si>
  <si>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</si>
  <si>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</si>
  <si>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</si>
  <si>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</si>
  <si>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</si>
  <si>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</si>
  <si>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</si>
  <si>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</si>
  <si>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</si>
  <si>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</si>
  <si>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</si>
  <si>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</si>
  <si>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</si>
  <si>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</si>
  <si>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</si>
  <si>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</si>
  <si>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</si>
  <si>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</si>
  <si>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</si>
  <si>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</si>
  <si>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</si>
  <si>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</si>
  <si>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</si>
  <si>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</si>
  <si>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</si>
  <si>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</si>
  <si>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</si>
  <si>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</si>
  <si>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</si>
  <si>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</si>
  <si>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</si>
  <si>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</si>
  <si>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</si>
  <si>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</si>
  <si>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</si>
  <si>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</si>
  <si>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</si>
  <si>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</si>
  <si>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</si>
  <si>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</si>
  <si>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</si>
  <si>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</si>
  <si>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</si>
  <si>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</si>
  <si>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</si>
  <si>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</si>
  <si>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</si>
  <si>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</si>
  <si>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</si>
  <si>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</si>
  <si>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</si>
  <si>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</si>
  <si>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</si>
  <si>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</si>
  <si>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</si>
  <si>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</si>
  <si>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</si>
  <si>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</si>
  <si>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</si>
  <si>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</si>
  <si>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</si>
  <si>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</si>
  <si>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</si>
  <si>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</si>
  <si>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</si>
  <si>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</si>
  <si>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</si>
  <si>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</si>
  <si>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</si>
  <si>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</si>
  <si>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</si>
  <si>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</si>
  <si>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</si>
  <si>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</si>
  <si>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</si>
  <si>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</si>
  <si>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</si>
  <si>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</si>
  <si>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</si>
  <si>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</si>
  <si>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</si>
  <si>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</si>
  <si>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</si>
  <si>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</si>
  <si>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</si>
  <si>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</si>
  <si>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</si>
  <si>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</si>
  <si>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</si>
  <si>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</si>
  <si>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</si>
  <si>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</si>
  <si>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</si>
  <si>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</si>
  <si>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</si>
  <si>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</si>
  <si>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</si>
  <si>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</si>
  <si>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</si>
  <si>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</si>
  <si>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</si>
  <si>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</si>
  <si>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</si>
  <si>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</si>
  <si>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</si>
  <si>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</si>
  <si>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</si>
  <si>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</si>
  <si>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</si>
  <si>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</si>
  <si>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</si>
  <si>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</si>
  <si>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</si>
  <si>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</si>
  <si>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</si>
  <si>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</si>
  <si>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</si>
  <si>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</si>
  <si>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</si>
  <si>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</si>
  <si>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</si>
  <si>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</si>
  <si>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</si>
  <si>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</si>
  <si>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</si>
  <si>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</si>
  <si>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</si>
  <si>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</si>
  <si>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</si>
  <si>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</si>
  <si>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</si>
  <si>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</si>
  <si>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</si>
  <si>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</si>
  <si>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</si>
  <si>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</si>
  <si>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</si>
  <si>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</si>
  <si>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</si>
  <si>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</si>
  <si>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</si>
  <si>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</si>
  <si>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</si>
  <si>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</si>
  <si>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</si>
  <si>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</si>
  <si>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</si>
  <si>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</si>
  <si>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</si>
  <si>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</si>
  <si>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</si>
  <si>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</si>
  <si>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</si>
  <si>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</si>
  <si>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</si>
  <si>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</si>
  <si>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</si>
  <si>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</si>
  <si>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</si>
  <si>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</si>
  <si>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</si>
  <si>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</si>
  <si>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</si>
  <si>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</si>
  <si>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</si>
  <si>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</si>
  <si>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</si>
  <si>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</si>
  <si>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</si>
  <si>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</si>
  <si>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</si>
  <si>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</si>
  <si>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</si>
  <si>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</si>
  <si>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</si>
  <si>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</si>
  <si>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</si>
  <si>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</si>
  <si>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</si>
  <si>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</si>
  <si>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</si>
  <si>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</si>
  <si>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</si>
  <si>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</si>
  <si>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</si>
  <si>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</si>
  <si>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</si>
  <si>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</si>
  <si>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</si>
  <si>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</si>
  <si>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</si>
  <si>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</si>
  <si>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</si>
  <si>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</si>
  <si>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</si>
  <si>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</si>
  <si>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</si>
  <si>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</si>
  <si>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</si>
  <si>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</si>
  <si>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</si>
  <si>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</si>
  <si>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</si>
  <si>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</si>
  <si>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</si>
  <si>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</si>
  <si>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</si>
  <si>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</si>
  <si>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</si>
  <si>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</si>
  <si>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</si>
  <si>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</si>
  <si>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</si>
  <si>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</si>
  <si>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</si>
  <si>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</si>
  <si>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</si>
  <si>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</si>
  <si>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</si>
  <si>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</si>
  <si>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</si>
  <si>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</si>
  <si>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</si>
  <si>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</si>
  <si>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</si>
  <si>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</si>
  <si>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</si>
  <si>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</si>
  <si>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</si>
  <si>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</si>
  <si>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</si>
  <si>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</si>
  <si>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</si>
  <si>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</si>
  <si>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</si>
  <si>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</si>
  <si>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</si>
  <si>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</si>
  <si>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</si>
  <si>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</si>
  <si>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</si>
  <si>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</si>
  <si>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</si>
  <si>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</si>
  <si>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</si>
  <si>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</si>
  <si>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</si>
  <si>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</si>
  <si>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</si>
  <si>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</si>
  <si>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</si>
  <si>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</si>
  <si>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</si>
  <si>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</si>
  <si>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</si>
  <si>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</si>
  <si>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</si>
  <si>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</si>
  <si>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</si>
  <si>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</si>
  <si>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</si>
  <si>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</si>
  <si>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</si>
  <si>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</si>
  <si>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</si>
  <si>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</si>
  <si>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</si>
  <si>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</si>
  <si>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</si>
  <si>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</si>
  <si>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</si>
  <si>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</si>
  <si>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</si>
  <si>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</si>
  <si>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</si>
  <si>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</si>
  <si>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</si>
  <si>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</si>
  <si>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</si>
  <si>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</si>
  <si>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</si>
  <si>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</si>
  <si>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</si>
  <si>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</si>
  <si>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</si>
  <si>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</si>
  <si>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</si>
  <si>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</si>
  <si>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</si>
  <si>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</si>
  <si>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</si>
  <si>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</si>
  <si>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</si>
  <si>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</si>
  <si>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</si>
  <si>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</si>
  <si>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</si>
  <si>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</si>
  <si>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</si>
  <si>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</si>
  <si>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</si>
  <si>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</si>
  <si>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</si>
  <si>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</si>
  <si>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</si>
  <si>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</si>
  <si>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</si>
  <si>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</si>
  <si>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</si>
  <si>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</si>
  <si>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</si>
  <si>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</si>
  <si>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</si>
  <si>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</si>
  <si>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</si>
  <si>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</si>
  <si>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</si>
  <si>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</si>
  <si>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</si>
  <si>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</si>
  <si>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</si>
  <si>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</si>
  <si>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</si>
  <si>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</si>
  <si>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</si>
  <si>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</si>
  <si>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</si>
  <si>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</si>
  <si>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</si>
  <si>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</si>
  <si>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</si>
  <si>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</si>
  <si>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</si>
  <si>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</si>
  <si>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</si>
  <si>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</si>
  <si>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</si>
  <si>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</si>
  <si>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</si>
  <si>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</si>
  <si>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</si>
  <si>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</si>
  <si>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</si>
  <si>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</si>
  <si>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</si>
  <si>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</si>
  <si>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</si>
  <si>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</si>
  <si>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</si>
  <si>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</si>
  <si>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</si>
  <si>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</si>
  <si>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</si>
  <si>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</si>
  <si>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</si>
  <si>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</si>
  <si>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</si>
  <si>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</si>
  <si>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</si>
  <si>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</si>
  <si>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</si>
  <si>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</si>
  <si>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</si>
  <si>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</si>
  <si>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</si>
  <si>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</si>
  <si>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</si>
  <si>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</si>
  <si>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</si>
  <si>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</si>
  <si>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</si>
  <si>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</si>
  <si>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</si>
  <si>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</si>
  <si>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</si>
  <si>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</si>
  <si>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</si>
  <si>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</si>
  <si>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</si>
  <si>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</si>
  <si>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</si>
  <si>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</si>
  <si>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</si>
  <si>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</si>
  <si>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</si>
  <si>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</si>
  <si>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</si>
  <si>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</si>
  <si>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</si>
  <si>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</si>
  <si>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</si>
  <si>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</si>
  <si>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</si>
  <si>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</si>
  <si>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</si>
  <si>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</si>
  <si>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</si>
  <si>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</si>
  <si>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</si>
  <si>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</si>
  <si>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</si>
  <si>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</si>
  <si>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</si>
  <si>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</si>
  <si>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</si>
  <si>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</si>
  <si>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</si>
  <si>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</si>
  <si>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</si>
  <si>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</si>
  <si>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</si>
  <si>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</si>
  <si>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</si>
  <si>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</si>
  <si>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</si>
  <si>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</si>
  <si>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</si>
  <si>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</si>
  <si>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</si>
  <si>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</si>
  <si>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</si>
  <si>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</si>
  <si>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</si>
  <si>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</si>
  <si>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</si>
  <si>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</si>
  <si>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</si>
  <si>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</si>
  <si>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</si>
  <si>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</si>
  <si>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</si>
  <si>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</si>
  <si>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</si>
  <si>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</si>
  <si>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</si>
  <si>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</si>
  <si>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</si>
  <si>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</si>
  <si>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</si>
  <si>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</si>
  <si>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</si>
  <si>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</si>
  <si>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</si>
  <si>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</si>
  <si>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</si>
  <si>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</si>
  <si>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</si>
  <si>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</si>
  <si>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</si>
  <si>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</si>
  <si>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</si>
  <si>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</si>
  <si>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</si>
  <si>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</si>
  <si>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</si>
  <si>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</si>
  <si>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</si>
  <si>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</si>
  <si>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</si>
  <si>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</si>
  <si>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</si>
  <si>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</si>
  <si>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</si>
  <si>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</si>
  <si>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</si>
  <si>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</si>
  <si>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</si>
  <si>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</si>
  <si>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</si>
  <si>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</si>
  <si>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</si>
  <si>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</si>
  <si>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</si>
  <si>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</si>
  <si>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</si>
  <si>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</si>
  <si>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</si>
  <si>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</si>
  <si>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</si>
  <si>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</si>
  <si>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</si>
  <si>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</si>
  <si>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</si>
  <si>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</si>
  <si>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</si>
  <si>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</si>
  <si>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</si>
  <si>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</si>
  <si>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</si>
  <si>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</si>
  <si>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</si>
  <si>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</si>
  <si>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</si>
  <si>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</si>
  <si>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</si>
  <si>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</si>
  <si>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</si>
  <si>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</si>
  <si>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</si>
  <si>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</si>
  <si>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</si>
  <si>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</si>
  <si>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</si>
  <si>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</si>
  <si>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</si>
  <si>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</si>
  <si>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</si>
  <si>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</si>
  <si>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</si>
  <si>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</si>
  <si>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</si>
  <si>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</si>
  <si>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</si>
  <si>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</si>
  <si>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</si>
  <si>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</si>
  <si>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</si>
  <si>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</si>
  <si>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</si>
  <si>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</si>
  <si>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</si>
  <si>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</si>
  <si>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</si>
  <si>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</si>
  <si>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</si>
  <si>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</si>
  <si>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</si>
  <si>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</si>
  <si>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</si>
  <si>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</si>
  <si>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</si>
  <si>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</si>
  <si>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</si>
  <si>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</si>
  <si>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</si>
  <si>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</si>
  <si>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</si>
  <si>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</si>
  <si>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</si>
  <si>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</si>
  <si>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</si>
  <si>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</si>
  <si>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</si>
  <si>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</si>
  <si>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</si>
  <si>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</si>
  <si>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</si>
  <si>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</si>
  <si>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</si>
  <si>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</si>
  <si>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</si>
  <si>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</si>
  <si>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</si>
  <si>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</si>
  <si>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</si>
  <si>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</si>
  <si>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</si>
  <si>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</si>
  <si>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</si>
  <si>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</si>
  <si>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</si>
  <si>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</si>
  <si>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</si>
  <si>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</si>
  <si>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</si>
  <si>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</si>
  <si>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</si>
  <si>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</si>
  <si>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</si>
  <si>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</si>
  <si>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</si>
  <si>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</si>
  <si>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</si>
  <si>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</si>
  <si>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</si>
  <si>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</si>
  <si>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</si>
  <si>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</si>
  <si>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</si>
  <si>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</si>
  <si>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</si>
  <si>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</si>
  <si>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</si>
  <si>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</si>
  <si>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</si>
  <si>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</si>
  <si>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</si>
  <si>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</si>
  <si>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</si>
  <si>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</si>
  <si>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</si>
  <si>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</si>
  <si>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</si>
  <si>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</si>
  <si>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</si>
  <si>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</si>
  <si>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</si>
  <si>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</si>
  <si>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</si>
  <si>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</si>
  <si>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</si>
  <si>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</si>
  <si>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</si>
  <si>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</si>
  <si>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</si>
  <si>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</si>
  <si>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</si>
  <si>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</si>
  <si>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</si>
  <si>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</si>
  <si>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</si>
  <si>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</si>
  <si>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</si>
  <si>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</si>
  <si>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</si>
  <si>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</si>
  <si>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</si>
  <si>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</si>
  <si>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</si>
  <si>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</si>
  <si>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</si>
  <si>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</si>
  <si>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</si>
  <si>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</si>
  <si>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</si>
  <si>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</si>
  <si>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</si>
  <si>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</si>
  <si>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</si>
  <si>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</si>
  <si>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</si>
  <si>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</si>
  <si>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</si>
  <si>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</si>
  <si>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</si>
  <si>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</si>
  <si>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</si>
  <si>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</si>
  <si>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</si>
  <si>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</si>
  <si>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</si>
  <si>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</si>
  <si>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</si>
  <si>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</si>
  <si>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</si>
  <si>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</si>
  <si>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</si>
  <si>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</si>
  <si>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</si>
  <si>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</si>
  <si>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</si>
  <si>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</si>
  <si>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</si>
  <si>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</si>
  <si>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</si>
  <si>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</si>
  <si>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</si>
  <si>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</si>
  <si>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</si>
  <si>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</si>
  <si>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</si>
  <si>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</si>
  <si>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</si>
  <si>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</si>
  <si>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</si>
  <si>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</si>
  <si>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</si>
  <si>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</si>
  <si>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</si>
  <si>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</si>
  <si>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</si>
  <si>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</si>
  <si>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</si>
  <si>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</si>
  <si>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</si>
  <si>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</si>
  <si>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</si>
  <si>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</si>
  <si>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</si>
  <si>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</si>
  <si>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</si>
  <si>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</si>
  <si>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</si>
  <si>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</si>
  <si>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</si>
  <si>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</si>
  <si>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</si>
  <si>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</si>
  <si>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</si>
  <si>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</si>
  <si>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</si>
  <si>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</si>
  <si>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</si>
  <si>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</si>
  <si>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</si>
  <si>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</si>
  <si>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</si>
  <si>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</si>
  <si>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</si>
  <si>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</si>
  <si>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</si>
  <si>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</si>
  <si>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</si>
  <si>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</si>
  <si>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</si>
  <si>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</si>
  <si>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</si>
  <si>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</si>
  <si>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</si>
  <si>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</si>
  <si>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</si>
  <si>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</si>
  <si>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</si>
  <si>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</si>
  <si>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</si>
  <si>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</si>
  <si>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</si>
  <si>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</si>
  <si>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</si>
  <si>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</si>
  <si>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</si>
  <si>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</si>
  <si>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</si>
  <si>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</si>
  <si>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</si>
  <si>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</si>
  <si>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</si>
  <si>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</si>
  <si>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</si>
  <si>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</si>
  <si>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</si>
  <si>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</si>
  <si>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</si>
  <si>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</si>
  <si>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</si>
  <si>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</si>
  <si>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</si>
  <si>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</si>
  <si>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</si>
  <si>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</si>
  <si>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</si>
  <si>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</si>
  <si>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</si>
  <si>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</si>
  <si>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</si>
  <si>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</si>
  <si>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</si>
  <si>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</si>
  <si>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</si>
  <si>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</si>
  <si>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</si>
  <si>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</si>
  <si>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</si>
  <si>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</si>
  <si>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</si>
  <si>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</si>
  <si>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</si>
  <si>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</si>
  <si>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</si>
  <si>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</si>
  <si>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</si>
  <si>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</si>
  <si>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</si>
  <si>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</si>
  <si>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</si>
  <si>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</si>
  <si>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</si>
  <si>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</si>
  <si>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</si>
  <si>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</si>
  <si>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</si>
  <si>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</si>
  <si>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</si>
  <si>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</si>
  <si>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</si>
  <si>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</si>
  <si>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</si>
  <si>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</si>
  <si>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</si>
  <si>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</si>
  <si>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</si>
  <si>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</si>
  <si>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</si>
  <si>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</si>
  <si>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</si>
  <si>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</si>
  <si>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</si>
  <si>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</si>
  <si>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</si>
  <si>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</si>
  <si>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</si>
  <si>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</si>
  <si>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</si>
  <si>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</si>
  <si>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</si>
  <si>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</si>
  <si>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</si>
  <si>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</si>
  <si>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</si>
  <si>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</si>
  <si>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</si>
  <si>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</si>
  <si>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</si>
  <si>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</si>
  <si>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</si>
  <si>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</si>
  <si>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</si>
  <si>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</si>
  <si>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</si>
  <si>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</si>
  <si>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</si>
  <si>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</si>
  <si>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</si>
  <si>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</si>
  <si>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</si>
  <si>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</si>
  <si>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</si>
  <si>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</si>
  <si>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</si>
  <si>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</si>
  <si>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</si>
  <si>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</si>
  <si>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</si>
  <si>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</si>
  <si>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</si>
  <si>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</si>
  <si>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</si>
  <si>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</si>
  <si>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</si>
  <si>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</si>
  <si>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</si>
  <si>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</si>
  <si>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</si>
  <si>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</si>
  <si>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</si>
  <si>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</si>
  <si>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</si>
  <si>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</si>
  <si>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</si>
  <si>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</si>
  <si>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</si>
  <si>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</si>
  <si>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</si>
  <si>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</si>
  <si>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</si>
  <si>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</si>
  <si>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</si>
  <si>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</si>
  <si>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</si>
  <si>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</si>
  <si>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</si>
  <si>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</si>
  <si>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</si>
  <si>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</si>
  <si>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</si>
  <si>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</si>
  <si>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</si>
  <si>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</si>
  <si>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</si>
  <si>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</si>
  <si>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</si>
  <si>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</si>
  <si>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</si>
  <si>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</si>
  <si>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</si>
  <si>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</si>
  <si>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</si>
  <si>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</si>
  <si>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</si>
  <si>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</si>
  <si>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</si>
  <si>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</si>
  <si>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</si>
  <si>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</si>
  <si>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</si>
  <si>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</si>
  <si>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</si>
  <si>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</si>
  <si>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</si>
  <si>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</si>
  <si>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</si>
  <si>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</si>
  <si>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</si>
  <si>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</si>
  <si>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</si>
  <si>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</si>
  <si>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</si>
  <si>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</si>
  <si>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</si>
  <si>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</si>
  <si>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</si>
  <si>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</si>
  <si>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</si>
  <si>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</si>
  <si>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</si>
  <si>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</si>
  <si>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</si>
  <si>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</si>
  <si>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</si>
  <si>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</si>
  <si>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</si>
  <si>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</si>
  <si>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</si>
  <si>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</si>
  <si>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</si>
  <si>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</si>
  <si>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</si>
  <si>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</si>
  <si>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</si>
  <si>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</si>
  <si>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</si>
  <si>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</si>
  <si>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</si>
  <si>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</si>
  <si>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</si>
  <si>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</si>
  <si>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</si>
  <si>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</si>
  <si>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</si>
  <si>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</si>
  <si>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</si>
  <si>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</si>
  <si>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</si>
  <si>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</si>
  <si>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</si>
  <si>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</si>
  <si>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</si>
  <si>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</si>
  <si>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</si>
  <si>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</si>
  <si>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</si>
  <si>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</si>
  <si>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</si>
  <si>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</si>
  <si>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</si>
  <si>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</si>
  <si>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</si>
  <si>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</si>
  <si>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</si>
  <si>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</si>
  <si>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</si>
  <si>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</si>
  <si>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</si>
  <si>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</si>
  <si>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</si>
  <si>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</si>
  <si>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</si>
  <si>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</si>
  <si>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</si>
  <si>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</si>
  <si>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</si>
  <si>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</si>
  <si>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</si>
  <si>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</si>
  <si>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</si>
  <si>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</si>
  <si>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</si>
  <si>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</si>
  <si>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</si>
  <si>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</si>
  <si>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</si>
  <si>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</si>
  <si>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</si>
  <si>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</si>
  <si>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</si>
  <si>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</si>
  <si>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</si>
  <si>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</si>
  <si>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</si>
  <si>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</si>
  <si>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</si>
  <si>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</si>
  <si>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</si>
  <si>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</si>
  <si>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</si>
  <si>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</si>
  <si>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</si>
  <si>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</si>
  <si>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</si>
  <si>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</si>
  <si>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</si>
  <si>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</si>
  <si>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</si>
  <si>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</si>
  <si>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</si>
  <si>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</si>
  <si>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</si>
  <si>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</si>
  <si>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</si>
  <si>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</si>
  <si>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</si>
  <si>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</si>
  <si>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</si>
  <si>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</si>
  <si>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</si>
  <si>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</si>
  <si>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</si>
  <si>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</si>
  <si>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</si>
  <si>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</si>
  <si>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</si>
  <si>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</si>
  <si>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</si>
  <si>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</si>
  <si>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</si>
  <si>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</si>
  <si>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</si>
  <si>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</si>
  <si>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</si>
  <si>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</si>
  <si>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</si>
  <si>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</si>
  <si>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</si>
  <si>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</si>
  <si>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</si>
  <si>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</si>
  <si>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</si>
  <si>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</si>
  <si>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</si>
  <si>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</si>
  <si>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</si>
  <si>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</si>
  <si>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</si>
  <si>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</si>
  <si>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</si>
  <si>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</si>
  <si>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</si>
  <si>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</si>
  <si>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</si>
  <si>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</si>
  <si>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</si>
  <si>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</si>
  <si>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</si>
  <si>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</si>
  <si>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</si>
  <si>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</si>
  <si>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</si>
  <si>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</si>
  <si>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</si>
  <si>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</si>
  <si>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</si>
  <si>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</si>
  <si>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</si>
  <si>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</si>
  <si>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</si>
  <si>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</si>
  <si>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</si>
  <si>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</si>
  <si>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</si>
  <si>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</si>
  <si>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</si>
  <si>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</si>
  <si>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</si>
  <si>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</si>
  <si>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</si>
  <si>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</si>
  <si>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</si>
  <si>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</si>
  <si>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</si>
  <si>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</si>
  <si>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</si>
  <si>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</si>
  <si>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</si>
  <si>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</si>
  <si>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</si>
  <si>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</si>
  <si>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</si>
  <si>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</si>
  <si>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</si>
  <si>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</si>
  <si>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</si>
  <si>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</si>
  <si>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</si>
  <si>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</si>
  <si>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</si>
  <si>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</si>
  <si>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</si>
  <si>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</si>
  <si>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</si>
  <si>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</si>
  <si>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</si>
  <si>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</si>
  <si>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</si>
  <si>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</si>
  <si>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</si>
  <si>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</si>
  <si>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</si>
  <si>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</si>
  <si>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</si>
  <si>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</si>
  <si>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</si>
  <si>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</si>
  <si>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</si>
  <si>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</si>
  <si>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</si>
  <si>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</si>
  <si>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</si>
  <si>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</si>
  <si>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</si>
  <si>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</si>
  <si>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</si>
  <si>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</si>
  <si>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</si>
  <si>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</si>
  <si>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</si>
  <si>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</si>
  <si>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</si>
  <si>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</si>
  <si>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</si>
  <si>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</si>
  <si>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</si>
  <si>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</si>
  <si>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</si>
  <si>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</si>
  <si>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</si>
  <si>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</si>
  <si>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</si>
  <si>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</si>
  <si>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</si>
  <si>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</si>
  <si>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</si>
  <si>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</si>
  <si>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</si>
  <si>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</si>
  <si>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</si>
  <si>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</si>
  <si>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</si>
  <si>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</si>
  <si>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</si>
  <si>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</si>
  <si>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</si>
  <si>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</si>
  <si>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</si>
  <si>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</si>
  <si>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</si>
  <si>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</si>
  <si>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</si>
  <si>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</si>
  <si>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</si>
  <si>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</si>
  <si>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</si>
  <si>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</si>
  <si>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</si>
  <si>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</si>
  <si>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</si>
  <si>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</si>
  <si>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</si>
  <si>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</si>
  <si>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</si>
  <si>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</si>
  <si>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</si>
  <si>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</si>
  <si>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</si>
  <si>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</si>
  <si>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</si>
  <si>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</si>
  <si>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</si>
  <si>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</si>
  <si>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</si>
  <si>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</si>
  <si>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</si>
  <si>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</si>
  <si>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</si>
  <si>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</si>
  <si>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</si>
  <si>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</si>
  <si>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</si>
  <si>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</si>
  <si>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</si>
  <si>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</si>
  <si>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</si>
  <si>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</si>
  <si>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</si>
  <si>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</si>
  <si>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</si>
  <si>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</si>
  <si>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</si>
  <si>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</si>
  <si>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</si>
  <si>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</si>
  <si>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</si>
  <si>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</si>
  <si>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</si>
  <si>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</si>
  <si>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</si>
  <si>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</si>
  <si>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</si>
  <si>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</si>
  <si>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</si>
  <si>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</si>
  <si>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</si>
  <si>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</si>
  <si>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</si>
  <si>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</si>
  <si>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</si>
  <si>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</si>
  <si>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</si>
  <si>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</si>
  <si>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</si>
  <si>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</si>
  <si>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</si>
  <si>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</si>
  <si>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</si>
  <si>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</si>
  <si>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</si>
  <si>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</si>
  <si>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</si>
  <si>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</si>
  <si>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</si>
  <si>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</si>
  <si>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</si>
  <si>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</si>
  <si>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</si>
  <si>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</si>
  <si>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</si>
  <si>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</si>
  <si>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</si>
  <si>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</si>
  <si>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</si>
  <si>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</si>
  <si>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</si>
  <si>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</si>
  <si>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</si>
  <si>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</si>
  <si>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</si>
  <si>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</si>
  <si>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</si>
  <si>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</si>
  <si>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</si>
  <si>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</si>
  <si>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</si>
  <si>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</si>
  <si>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</si>
  <si>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</si>
  <si>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</si>
  <si>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</si>
  <si>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</si>
  <si>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</si>
  <si>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</si>
  <si>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</si>
  <si>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</si>
  <si>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</si>
  <si>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</si>
  <si>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</si>
  <si>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</si>
  <si>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</si>
  <si>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</si>
  <si>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</si>
  <si>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</si>
  <si>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</si>
  <si>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</si>
  <si>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</si>
  <si>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</si>
  <si>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</si>
  <si>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</si>
  <si>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</si>
  <si>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</si>
  <si>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</si>
  <si>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</si>
  <si>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</si>
  <si>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</si>
  <si>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</si>
  <si>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</si>
  <si>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</si>
  <si>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</si>
  <si>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</si>
  <si>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</si>
  <si>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</si>
  <si>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</si>
  <si>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</si>
  <si>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</si>
  <si>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</si>
  <si>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</si>
  <si>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</si>
  <si>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</si>
  <si>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</si>
  <si>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</si>
  <si>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</si>
  <si>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</si>
  <si>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</si>
  <si>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</si>
  <si>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</si>
  <si>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</si>
  <si>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</si>
  <si>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</si>
  <si>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</si>
  <si>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</si>
  <si>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</si>
  <si>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</si>
  <si>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</si>
  <si>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</si>
  <si>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</si>
  <si>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</si>
  <si>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</si>
  <si>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</si>
  <si>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</si>
  <si>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</si>
  <si>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</si>
  <si>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</si>
  <si>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</si>
  <si>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</si>
  <si>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</si>
  <si>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</si>
  <si>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</si>
  <si>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</si>
  <si>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</si>
  <si>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</si>
  <si>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</si>
  <si>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</si>
  <si>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</si>
  <si>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</si>
  <si>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</si>
  <si>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</si>
  <si>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</si>
  <si>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</si>
  <si>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</si>
  <si>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</si>
  <si>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</si>
  <si>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</si>
  <si>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</si>
  <si>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</si>
  <si>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</si>
  <si>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</si>
  <si>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</si>
  <si>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</si>
  <si>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</si>
  <si>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</si>
  <si>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</si>
  <si>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</si>
  <si>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</si>
  <si>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</si>
  <si>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</si>
  <si>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</si>
  <si>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</si>
  <si>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</si>
  <si>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</si>
  <si>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</si>
  <si>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</si>
  <si>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</si>
  <si>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</si>
  <si>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</si>
  <si>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</si>
  <si>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</si>
  <si>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</si>
  <si>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</si>
  <si>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</si>
  <si>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</si>
  <si>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</si>
  <si>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</si>
  <si>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</si>
  <si>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</si>
  <si>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</si>
  <si>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</si>
  <si>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</si>
  <si>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</si>
  <si>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</si>
  <si>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</si>
  <si>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</si>
  <si>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</si>
  <si>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</si>
  <si>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</si>
  <si>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</si>
  <si>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</si>
  <si>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</si>
  <si>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</si>
  <si>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</si>
  <si>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</si>
  <si>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</si>
  <si>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</si>
  <si>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</si>
  <si>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</si>
  <si>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</si>
  <si>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</si>
  <si>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</si>
  <si>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</si>
  <si>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</si>
  <si>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</si>
  <si>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</si>
  <si>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</si>
  <si>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</si>
  <si>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</si>
  <si>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</si>
  <si>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</si>
  <si>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</si>
  <si>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</si>
  <si>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</si>
  <si>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</si>
  <si>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</si>
  <si>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</si>
  <si>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</si>
  <si>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</si>
  <si>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</si>
  <si>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</si>
  <si>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</si>
  <si>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</si>
  <si>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</si>
  <si>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</si>
  <si>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</si>
  <si>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</si>
  <si>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</si>
  <si>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</si>
  <si>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</si>
  <si>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</si>
  <si>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</si>
  <si>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</si>
  <si>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</si>
  <si>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</si>
  <si>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</si>
  <si>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</si>
  <si>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</si>
  <si>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</si>
  <si>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</si>
  <si>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</si>
  <si>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</si>
  <si>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</si>
  <si>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</si>
  <si>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</si>
  <si>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</si>
  <si>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</si>
  <si>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</si>
  <si>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</si>
  <si>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</si>
  <si>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</si>
  <si>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</si>
  <si>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</si>
  <si>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</si>
  <si>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</si>
  <si>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</si>
  <si>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</si>
  <si>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</si>
  <si>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</si>
  <si>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</si>
  <si>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</si>
  <si>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</si>
  <si>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</si>
  <si>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</si>
  <si>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</si>
  <si>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</si>
  <si>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</si>
  <si>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</si>
  <si>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</si>
  <si>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</si>
  <si>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</si>
  <si>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</si>
  <si>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</si>
  <si>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</si>
  <si>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</si>
  <si>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</si>
  <si>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</si>
  <si>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</si>
  <si>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</si>
  <si>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</si>
  <si>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</si>
  <si>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</si>
  <si>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</si>
  <si>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</si>
  <si>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</si>
  <si>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</si>
  <si>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</si>
  <si>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</si>
  <si>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</si>
  <si>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</si>
  <si>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</si>
  <si>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</si>
  <si>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</si>
  <si>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</si>
  <si>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</si>
  <si>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</si>
  <si>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</si>
  <si>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</si>
  <si>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</si>
  <si>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</si>
  <si>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</si>
  <si>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</si>
  <si>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</si>
  <si>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</si>
  <si>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</si>
  <si>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</si>
  <si>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</si>
  <si>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</si>
  <si>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</si>
  <si>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</si>
  <si>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</si>
  <si>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</si>
  <si>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</si>
  <si>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</si>
  <si>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</si>
  <si>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</si>
  <si>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</si>
  <si>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</si>
  <si>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</si>
  <si>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</si>
  <si>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</si>
  <si>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</si>
  <si>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</si>
  <si>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</si>
  <si>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</si>
  <si>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</si>
  <si>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</si>
  <si>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</si>
  <si>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</si>
  <si>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</si>
  <si>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</si>
  <si>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</si>
  <si>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</si>
  <si>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</si>
  <si>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</si>
  <si>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</si>
  <si>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</si>
  <si>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</si>
  <si>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</si>
  <si>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</si>
  <si>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</si>
  <si>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</si>
  <si>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</si>
  <si>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</si>
  <si>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</si>
  <si>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</si>
  <si>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</si>
  <si>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</si>
  <si>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</si>
  <si>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</si>
  <si>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</si>
  <si>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</si>
  <si>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</si>
  <si>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</si>
  <si>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</si>
  <si>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</si>
  <si>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</si>
  <si>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</si>
  <si>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</si>
  <si>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</si>
  <si>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</si>
  <si>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</si>
  <si>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</si>
  <si>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</si>
  <si>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</si>
  <si>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</si>
  <si>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</si>
  <si>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</si>
  <si>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</si>
  <si>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</si>
  <si>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</si>
  <si>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</si>
  <si>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</si>
  <si>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</si>
  <si>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</si>
  <si>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</si>
  <si>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</si>
  <si>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</si>
  <si>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</si>
  <si>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</si>
  <si>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</si>
  <si>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</si>
  <si>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</si>
  <si>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</si>
  <si>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</si>
  <si>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</si>
  <si>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</si>
  <si>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</si>
  <si>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</si>
  <si>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</si>
  <si>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</si>
  <si>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</si>
  <si>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</si>
  <si>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</si>
  <si>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</si>
  <si>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</si>
  <si>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</si>
  <si>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</si>
  <si>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</si>
  <si>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</si>
  <si>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</si>
  <si>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</si>
  <si>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</si>
  <si>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</si>
  <si>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</si>
  <si>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</si>
  <si>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</si>
  <si>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</si>
  <si>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</si>
  <si>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</si>
  <si>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</si>
  <si>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</si>
  <si>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</si>
  <si>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</si>
  <si>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</si>
  <si>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</si>
  <si>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</si>
  <si>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</si>
  <si>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</si>
  <si>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</si>
  <si>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</si>
  <si>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</si>
  <si>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</si>
  <si>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</si>
  <si>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</si>
  <si>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</si>
  <si>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</si>
  <si>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</si>
  <si>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</si>
  <si>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</si>
  <si>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</si>
  <si>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</si>
  <si>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</si>
  <si>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</si>
  <si>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</si>
  <si>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</si>
  <si>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</si>
  <si>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</si>
  <si>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</si>
  <si>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</si>
  <si>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</si>
  <si>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</si>
  <si>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</si>
  <si>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</si>
  <si>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</si>
  <si>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</si>
  <si>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</si>
  <si>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</si>
  <si>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</si>
  <si>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</si>
  <si>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</si>
  <si>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</si>
  <si>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</si>
  <si>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</si>
  <si>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</si>
  <si>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</si>
  <si>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</si>
  <si>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</si>
  <si>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</si>
  <si>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</si>
  <si>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</si>
  <si>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</si>
  <si>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</si>
  <si>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</si>
  <si>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</si>
  <si>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</si>
  <si>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</si>
  <si>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</si>
  <si>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</si>
  <si>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</si>
  <si>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</si>
  <si>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</si>
  <si>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</si>
  <si>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</si>
  <si>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</si>
  <si>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</si>
  <si>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</si>
  <si>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</si>
  <si>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</si>
  <si>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</si>
  <si>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</si>
  <si>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</si>
  <si>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</si>
  <si>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</si>
  <si>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</si>
  <si>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</si>
  <si>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</si>
  <si>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</si>
  <si>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</si>
  <si>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</si>
  <si>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</si>
  <si>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</si>
  <si>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</si>
  <si>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</si>
  <si>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</si>
  <si>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</si>
  <si>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</si>
  <si>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</si>
  <si>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</si>
  <si>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</si>
  <si>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</si>
  <si>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</si>
  <si>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</si>
  <si>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</si>
  <si>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</si>
  <si>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</si>
  <si>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</si>
  <si>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</si>
  <si>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</si>
  <si>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</si>
  <si>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</si>
  <si>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</si>
  <si>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</si>
  <si>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</si>
  <si>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</si>
  <si>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</si>
  <si>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</si>
  <si>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</si>
  <si>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</si>
  <si>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</si>
  <si>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</si>
  <si>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</si>
  <si>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</si>
  <si>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</si>
  <si>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</si>
  <si>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</si>
  <si>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</si>
  <si>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</si>
  <si>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</si>
  <si>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</si>
  <si>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</si>
  <si>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</si>
  <si>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</si>
  <si>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</si>
  <si>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</si>
  <si>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</si>
  <si>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</si>
  <si>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</si>
  <si>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</si>
  <si>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</si>
  <si>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</si>
  <si>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</si>
  <si>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</si>
  <si>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</si>
  <si>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</si>
  <si>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</si>
  <si>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</si>
  <si>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</si>
  <si>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</si>
  <si>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</si>
  <si>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</si>
  <si>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</si>
  <si>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</si>
  <si>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</si>
  <si>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</si>
  <si>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</si>
  <si>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</si>
  <si>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</si>
  <si>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</si>
  <si>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</si>
  <si>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</si>
  <si>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</si>
  <si>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</si>
  <si>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</si>
  <si>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</si>
  <si>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</si>
  <si>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</si>
  <si>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</si>
  <si>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</si>
  <si>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</si>
  <si>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</si>
  <si>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</si>
  <si>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</si>
  <si>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</si>
  <si>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</si>
  <si>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</si>
  <si>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</si>
  <si>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</si>
  <si>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</si>
  <si>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</si>
  <si>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</si>
  <si>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</si>
  <si>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</si>
  <si>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</si>
  <si>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</si>
  <si>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</si>
  <si>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</si>
  <si>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</si>
  <si>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</si>
  <si>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</si>
  <si>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</si>
  <si>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</si>
  <si>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</si>
  <si>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</si>
  <si>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</si>
  <si>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</si>
  <si>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</si>
  <si>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</si>
  <si>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</si>
  <si>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</si>
  <si>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</si>
  <si>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</si>
  <si>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</si>
  <si>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</si>
  <si>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</si>
  <si>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</si>
  <si>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</si>
  <si>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</si>
  <si>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</si>
  <si>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</si>
  <si>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</si>
  <si>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</si>
  <si>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</si>
  <si>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</si>
  <si>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</si>
  <si>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</si>
  <si>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</si>
  <si>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</si>
  <si>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</si>
  <si>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</si>
  <si>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</si>
  <si>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</si>
  <si>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</si>
  <si>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</si>
  <si>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</si>
  <si>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</si>
  <si>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</si>
  <si>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</si>
  <si>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</si>
  <si>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</si>
  <si>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</si>
  <si>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</si>
  <si>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</si>
  <si>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</si>
  <si>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</si>
  <si>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</si>
  <si>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</si>
  <si>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</si>
  <si>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</si>
  <si>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</si>
  <si>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</si>
  <si>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</si>
  <si>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</si>
  <si>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</si>
  <si>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</si>
  <si>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</si>
  <si>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</si>
  <si>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</si>
  <si>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</si>
  <si>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</si>
  <si>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</si>
  <si>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</si>
  <si>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</si>
  <si>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</si>
  <si>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</si>
  <si>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</si>
  <si>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</si>
  <si>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</si>
  <si>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</si>
  <si>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</si>
  <si>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</si>
  <si>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</si>
  <si>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</si>
  <si>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</si>
  <si>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</si>
  <si>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</si>
  <si>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</si>
  <si>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</si>
  <si>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</si>
  <si>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</si>
  <si>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</si>
  <si>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</si>
  <si>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</si>
  <si>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</si>
  <si>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</si>
  <si>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</si>
  <si>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</si>
  <si>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</si>
  <si>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</si>
  <si>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</si>
  <si>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</si>
  <si>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</si>
  <si>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</si>
  <si>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</si>
  <si>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</si>
  <si>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</si>
  <si>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</si>
  <si>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</si>
  <si>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</si>
  <si>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</si>
  <si>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</si>
  <si>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</si>
  <si>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</si>
  <si>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</si>
  <si>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</si>
  <si>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</si>
  <si>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</si>
  <si>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</si>
  <si>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</si>
  <si>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</si>
  <si>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</si>
  <si>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</si>
  <si>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</si>
  <si>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</si>
  <si>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</si>
  <si>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</si>
  <si>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</si>
  <si>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</si>
  <si>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</si>
  <si>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</si>
  <si>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</si>
  <si>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</si>
  <si>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</si>
  <si>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</si>
  <si>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</si>
  <si>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</si>
  <si>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</si>
  <si>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</si>
  <si>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</si>
  <si>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</si>
  <si>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</si>
  <si>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</si>
  <si>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</si>
  <si>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</si>
  <si>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</si>
  <si>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</si>
  <si>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</si>
  <si>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</si>
  <si>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</si>
  <si>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</si>
  <si>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</si>
  <si>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</si>
  <si>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</si>
  <si>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</si>
  <si>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</si>
  <si>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</si>
  <si>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</si>
  <si>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</si>
  <si>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</si>
  <si>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</si>
  <si>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</si>
  <si>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</si>
  <si>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</si>
  <si>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</si>
  <si>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</si>
  <si>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</si>
  <si>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</si>
  <si>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</si>
  <si>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</si>
  <si>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</si>
  <si>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</si>
  <si>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</si>
  <si>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</si>
  <si>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</si>
  <si>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</si>
  <si>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</si>
  <si>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</si>
  <si>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</si>
  <si>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</si>
  <si>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</si>
  <si>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</si>
  <si>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</si>
  <si>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</si>
  <si>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</si>
  <si>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</si>
  <si>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</si>
  <si>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</si>
  <si>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</si>
  <si>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05181000</t>
  </si>
  <si>
    <t>LA GARONNE</t>
  </si>
  <si>
    <t>LA GARONNE A LABARTHE INARD</t>
  </si>
  <si>
    <t>IBMR223-05773</t>
  </si>
  <si>
    <t>Agence de l'Eau Adour Garonne</t>
  </si>
  <si>
    <t>41749411900056</t>
  </si>
  <si>
    <t>AQUABIO</t>
  </si>
  <si>
    <t>DROITE</t>
  </si>
  <si>
    <t>Simon HACQUART (Autre) - Anthony ANTOINE (Hydrobiologiste)</t>
  </si>
  <si>
    <t>IBMR Standard</t>
  </si>
  <si>
    <t>BASSES EAUX</t>
  </si>
  <si>
    <t>faiblement nuageux</t>
  </si>
  <si>
    <t>NULLE OU FAIBLE</t>
  </si>
  <si>
    <t>OUI</t>
  </si>
  <si>
    <t xml:space="preserve">Difficulté de réalisation : Prélèvement difficile en raison d'un fort courant et du sol glissant.
</t>
  </si>
  <si>
    <t>Très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</si>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</sst>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524307</v>
      </c>
      <c r="G10" s="97"/>
      <c r="H10" s="98"/>
    </row>
    <row r="11" spans="1:8" ht="15">
      <c r="A11" s="10" t="s">
        <v>2281</v>
      </c>
      <c r="B11" s="47">
        <v>44777</v>
      </c>
      <c r="D11" s="10" t="s">
        <v>2284</v>
      </c>
      <c r="E11" s="52">
        <v>6224228</v>
      </c>
      <c r="G11" s="97"/>
      <c r="H11" s="98"/>
    </row>
    <row r="12" spans="1:8" ht="15">
      <c r="A12" s="10" t="s">
        <v>2287</v>
      </c>
      <c r="B12" s="52" t="s">
        <v>5291</v>
      </c>
      <c r="D12" s="10" t="s">
        <v>2285</v>
      </c>
      <c r="E12" s="52">
        <v>524367</v>
      </c>
      <c r="G12" s="99"/>
      <c r="H12" s="100"/>
    </row>
    <row r="13" spans="1:5" ht="17.25" customHeight="1" thickBot="1">
      <c r="A13" s="2"/>
      <c r="B13" s="55"/>
      <c r="D13" s="10" t="s">
        <v>2286</v>
      </c>
      <c r="E13" s="52">
        <v>6224313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524307</v>
      </c>
    </row>
    <row r="18" spans="1:3" ht="15">
      <c r="A18" s="111"/>
      <c r="B18" s="49" t="s">
        <v>2271</v>
      </c>
      <c r="C18" s="61">
        <f>E11</f>
        <v>6224228</v>
      </c>
    </row>
    <row r="19" spans="1:2" ht="15">
      <c r="A19" s="3" t="s">
        <v>2063</v>
      </c>
      <c r="B19" s="29">
        <v>314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56</v>
      </c>
      <c r="D35" s="28" t="s">
        <v>2288</v>
      </c>
      <c r="E35" s="32">
        <v>44</v>
      </c>
    </row>
    <row r="36" spans="1:5" s="7" customFormat="1" ht="15" customHeight="1">
      <c r="A36" s="5" t="s">
        <v>2113</v>
      </c>
      <c r="B36" s="30">
        <v>40</v>
      </c>
      <c r="C36" s="6"/>
      <c r="D36" s="8" t="s">
        <v>2112</v>
      </c>
      <c r="E36" s="30">
        <v>60</v>
      </c>
    </row>
    <row r="37" spans="1:5" s="7" customFormat="1" ht="15" customHeight="1">
      <c r="A37" s="5" t="s">
        <v>2111</v>
      </c>
      <c r="B37" s="30">
        <v>78</v>
      </c>
      <c r="C37" s="6"/>
      <c r="D37" s="8" t="s">
        <v>2110</v>
      </c>
      <c r="E37" s="30">
        <v>41</v>
      </c>
    </row>
    <row r="38" spans="1:5" s="7" customFormat="1" ht="15" customHeight="1">
      <c r="A38" s="5" t="s">
        <v>2115</v>
      </c>
      <c r="B38" s="30">
        <v>19</v>
      </c>
      <c r="C38" s="6"/>
      <c r="D38" s="8" t="s">
        <v>2115</v>
      </c>
      <c r="E38" s="30">
        <v>7.9</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4</v>
      </c>
    </row>
    <row r="51" spans="1:5" s="15" customFormat="1" ht="15">
      <c r="A51" s="11" t="s">
        <v>2099</v>
      </c>
      <c r="B51" s="9">
        <v>5</v>
      </c>
      <c r="C51" s="6"/>
      <c r="D51" s="10" t="s">
        <v>2099</v>
      </c>
      <c r="E51" s="9">
        <v>0</v>
      </c>
    </row>
    <row r="52" spans="1:5" s="15" customFormat="1" ht="15">
      <c r="A52" s="11" t="s">
        <v>2098</v>
      </c>
      <c r="B52" s="31"/>
      <c r="C52" s="6"/>
      <c r="D52" s="12" t="s">
        <v>2098</v>
      </c>
      <c r="E52" s="31" t="s">
        <v>5304</v>
      </c>
    </row>
    <row r="53" spans="1:5" s="15" customFormat="1" ht="15">
      <c r="A53" s="10" t="s">
        <v>2097</v>
      </c>
      <c r="B53" s="9"/>
      <c r="C53" s="6"/>
      <c r="D53" s="10" t="s">
        <v>2097</v>
      </c>
      <c r="E53" s="9">
        <v>2</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0</v>
      </c>
      <c r="C60" s="6"/>
      <c r="D60" s="10" t="s">
        <v>2092</v>
      </c>
      <c r="E60" s="9">
        <v>3</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2</v>
      </c>
    </row>
    <row r="67" spans="1:5" s="15" customFormat="1" ht="15">
      <c r="A67" s="3" t="s">
        <v>2087</v>
      </c>
      <c r="B67" s="9">
        <v>0</v>
      </c>
      <c r="C67" s="6"/>
      <c r="D67" s="10" t="s">
        <v>2087</v>
      </c>
      <c r="E67" s="9">
        <v>5</v>
      </c>
    </row>
    <row r="68" spans="1:5" s="15" customFormat="1" ht="15">
      <c r="A68" s="3" t="s">
        <v>2086</v>
      </c>
      <c r="B68" s="9">
        <v>4</v>
      </c>
      <c r="C68" s="6"/>
      <c r="D68" s="10" t="s">
        <v>2086</v>
      </c>
      <c r="E68" s="9">
        <v>3</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2</v>
      </c>
    </row>
    <row r="76" spans="1:5" s="15" customFormat="1" ht="15">
      <c r="A76" s="3" t="s">
        <v>2080</v>
      </c>
      <c r="B76" s="9">
        <v>0</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3</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1883</v>
      </c>
      <c r="B97" s="20" t="str">
        <f>IF(A97="NEWCOD",IF(ISBLANK(G97),"renseigner le champ 'Nouveau taxon'",G97),VLOOKUP(A97,'Ref Taxo'!A:B,2,FALSE))</f>
        <v>Spirogyra</v>
      </c>
      <c r="C97" s="21">
        <f>IF(A97="NEWCOD",IF(ISBLANK(H97),"NoCod",H97),VLOOKUP(A97,'Ref Taxo'!A:D,4,FALSE))</f>
        <v>1147</v>
      </c>
      <c r="D97" s="34">
        <v>0</v>
      </c>
      <c r="E97" s="35">
        <v>0.009999999776482582</v>
      </c>
      <c r="F97" s="35" t="s">
        <v>2294</v>
      </c>
      <c r="G97" s="77"/>
      <c r="H97" s="78"/>
    </row>
    <row r="98" spans="1:8" ht="15">
      <c r="A98" s="33" t="s">
        <v>745</v>
      </c>
      <c r="B98" s="20" t="str">
        <f>IF(A98="NEWCOD",IF(ISBLANK(G98),"renseigner le champ 'Nouveau taxon'",G98),VLOOKUP(A98,'Ref Taxo'!A:B,2,FALSE))</f>
        <v>Fissidens grandifrons</v>
      </c>
      <c r="C98" s="21">
        <f>IF(A98="NEWCOD",IF(ISBLANK(H98),"NoCod",H98),VLOOKUP(A98,'Ref Taxo'!A:D,4,FALSE))</f>
        <v>19666</v>
      </c>
      <c r="D98" s="34">
        <v>0</v>
      </c>
      <c r="E98" s="35">
        <v>0.009999999776482582</v>
      </c>
      <c r="F98" s="35" t="s">
        <v>2294</v>
      </c>
      <c r="G98" s="79"/>
      <c r="H98" s="80"/>
    </row>
    <row r="99" spans="1:8" ht="15">
      <c r="A99" s="33" t="s">
        <v>1035</v>
      </c>
      <c r="B99" s="20" t="str">
        <f>IF(A99="NEWCOD",IF(ISBLANK(G99),"renseigner le champ 'Nouveau taxon'",G99),VLOOKUP(A99,'Ref Taxo'!A:B,2,FALSE))</f>
        <v>Leptodictyum riparium</v>
      </c>
      <c r="C99" s="21">
        <f>IF(A99="NEWCOD",IF(ISBLANK(H99),"NoCod",H99),VLOOKUP(A99,'Ref Taxo'!A:D,4,FALSE))</f>
        <v>1244</v>
      </c>
      <c r="D99" s="34">
        <v>0</v>
      </c>
      <c r="E99" s="35">
        <v>0.009999999776482582</v>
      </c>
      <c r="F99" s="35" t="s">
        <v>2294</v>
      </c>
      <c r="G99" s="79"/>
      <c r="H99" s="80"/>
    </row>
    <row r="100" spans="1:8" ht="15">
      <c r="A100" s="33" t="s">
        <v>768</v>
      </c>
      <c r="B100" s="20" t="str">
        <f>IF(A100="NEWCOD",IF(ISBLANK(G100),"renseigner le champ 'Nouveau taxon'",G100),VLOOKUP(A100,'Ref Taxo'!A:B,2,FALSE))</f>
        <v>Fontinalis antipyretica</v>
      </c>
      <c r="C100" s="21">
        <f>IF(A100="NEWCOD",IF(ISBLANK(H100),"NoCod",H100),VLOOKUP(A100,'Ref Taxo'!A:D,4,FALSE))</f>
        <v>1310</v>
      </c>
      <c r="D100" s="34">
        <v>0.009999999776482582</v>
      </c>
      <c r="E100" s="35">
        <v>0.009999999776482582</v>
      </c>
      <c r="F100" s="35" t="s">
        <v>2294</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0.009999999776482582</v>
      </c>
      <c r="E101" s="35">
        <v>1.600000023841858</v>
      </c>
      <c r="F101" s="35" t="s">
        <v>2294</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0.009999999776482582</v>
      </c>
      <c r="E102" s="35">
        <v>0</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0.009999999776482582</v>
      </c>
      <c r="E103" s="35">
        <v>0.30000001192092896</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0.009999999776482582</v>
      </c>
      <c r="E104" s="35">
        <v>0.009999999776482582</v>
      </c>
      <c r="F104" s="35" t="s">
        <v>2294</v>
      </c>
      <c r="G104" s="79"/>
      <c r="H104" s="80"/>
    </row>
    <row r="105" spans="1:8" ht="15">
      <c r="A105" s="33" t="s">
        <v>1610</v>
      </c>
      <c r="B105" s="20" t="str">
        <f>IF(A105="NEWCOD",IF(ISBLANK(G105),"renseigner le champ 'Nouveau taxon'",G105),VLOOKUP(A105,'Ref Taxo'!A:B,2,FALSE))</f>
        <v>Ranunculus penicillatus</v>
      </c>
      <c r="C105" s="21">
        <f>IF(A105="NEWCOD",IF(ISBLANK(H105),"NoCod",H105),VLOOKUP(A105,'Ref Taxo'!A:D,4,FALSE))</f>
        <v>1909</v>
      </c>
      <c r="D105" s="34">
        <v>0.009999999776482582</v>
      </c>
      <c r="E105" s="35">
        <v>0.10000000149011612</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0.20000000298023224</v>
      </c>
      <c r="E106" s="35">
        <v>0.20000000298023224</v>
      </c>
      <c r="F106" s="35" t="s">
        <v>2294</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0.20000000298023224</v>
      </c>
      <c r="E107" s="35">
        <v>0.20000000298023224</v>
      </c>
      <c r="F107" s="35" t="s">
        <v>2294</v>
      </c>
      <c r="G107" s="79"/>
      <c r="H107" s="80"/>
    </row>
    <row r="108" spans="1:8" ht="15">
      <c r="A108" s="33" t="s">
        <v>1780</v>
      </c>
      <c r="B108" s="20" t="str">
        <f>IF(A108="NEWCOD",IF(ISBLANK(G108),"renseigner le champ 'Nouveau taxon'",G108),VLOOKUP(A108,'Ref Taxo'!A:B,2,FALSE))</f>
        <v>Schizothrix</v>
      </c>
      <c r="C108" s="21">
        <f>IF(A108="NEWCOD",IF(ISBLANK(H108),"NoCod",H108),VLOOKUP(A108,'Ref Taxo'!A:D,4,FALSE))</f>
        <v>6436</v>
      </c>
      <c r="D108" s="34">
        <v>0.4000000059604645</v>
      </c>
      <c r="E108" s="35">
        <v>0.009999999776482582</v>
      </c>
      <c r="F108" s="35" t="s">
        <v>2294</v>
      </c>
      <c r="G108" s="79"/>
      <c r="H108" s="80"/>
    </row>
    <row r="109" spans="1:8" ht="15">
      <c r="A109" s="33" t="s">
        <v>1020</v>
      </c>
      <c r="B109" s="20" t="str">
        <f>IF(A109="NEWCOD",IF(ISBLANK(G109),"renseigner le champ 'Nouveau taxon'",G109),VLOOKUP(A109,'Ref Taxo'!A:B,2,FALSE))</f>
        <v>Lemanea</v>
      </c>
      <c r="C109" s="21">
        <f>IF(A109="NEWCOD",IF(ISBLANK(H109),"NoCod",H109),VLOOKUP(A109,'Ref Taxo'!A:D,4,FALSE))</f>
        <v>1159</v>
      </c>
      <c r="D109" s="34">
        <v>1.100000023841858</v>
      </c>
      <c r="E109" s="35">
        <v>0.10000000149011612</v>
      </c>
      <c r="F109" s="35" t="s">
        <v>2294</v>
      </c>
      <c r="G109" s="79"/>
      <c r="H109" s="80"/>
    </row>
    <row r="110" spans="1:8" ht="15">
      <c r="A110" s="33" t="s">
        <v>528</v>
      </c>
      <c r="B110" s="20" t="str">
        <f>IF(A110="NEWCOD",IF(ISBLANK(G110),"renseigner le champ 'Nouveau taxon'",G110),VLOOKUP(A110,'Ref Taxo'!A:B,2,FALSE))</f>
        <v>Diatoma</v>
      </c>
      <c r="C110" s="21">
        <f>IF(A110="NEWCOD",IF(ISBLANK(H110),"NoCod",H110),VLOOKUP(A110,'Ref Taxo'!A:D,4,FALSE))</f>
        <v>6627</v>
      </c>
      <c r="D110" s="34">
        <v>1.899999976158142</v>
      </c>
      <c r="E110" s="35">
        <v>0.699999988079071</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3</v>
      </c>
      <c r="E111" s="35">
        <v>2.9000000953674316</v>
      </c>
      <c r="F111" s="35" t="s">
        <v>2294</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3</v>
      </c>
      <c r="E112" s="35">
        <v>0.6000000238418579</v>
      </c>
      <c r="F112" s="35" t="s">
        <v>2294</v>
      </c>
      <c r="G112" s="79"/>
      <c r="H112" s="80"/>
    </row>
    <row r="113" spans="1:8" ht="15">
      <c r="A113" s="33" t="s">
        <v>453</v>
      </c>
      <c r="B113" s="20" t="str">
        <f>IF(A113="NEWCOD",IF(ISBLANK(G113),"renseigner le champ 'Nouveau taxon'",G113),VLOOKUP(A113,'Ref Taxo'!A:B,2,FALSE))</f>
        <v>Cladophora</v>
      </c>
      <c r="C113" s="21">
        <f>IF(A113="NEWCOD",IF(ISBLANK(H113),"NoCod",H113),VLOOKUP(A113,'Ref Taxo'!A:D,4,FALSE))</f>
        <v>1124</v>
      </c>
      <c r="D113" s="34">
        <v>3.0999999046325684</v>
      </c>
      <c r="E113" s="35">
        <v>0.699999988079071</v>
      </c>
      <c r="F113" s="35" t="s">
        <v>2294</v>
      </c>
      <c r="G113" s="79"/>
      <c r="H113" s="80"/>
    </row>
    <row r="114" spans="1:8" ht="15">
      <c r="A114" s="33" t="s">
        <v>429</v>
      </c>
      <c r="B114" s="20" t="str">
        <f>IF(A114="NEWCOD",IF(ISBLANK(G114),"renseigner le champ 'Nouveau taxon'",G114),VLOOKUP(A114,'Ref Taxo'!A:B,2,FALSE))</f>
        <v>Cinclidotus aquaticus</v>
      </c>
      <c r="C114" s="21">
        <f>IF(A114="NEWCOD",IF(ISBLANK(H114),"NoCod",H114),VLOOKUP(A114,'Ref Taxo'!A:D,4,FALSE))</f>
        <v>1318</v>
      </c>
      <c r="D114" s="34">
        <v>6</v>
      </c>
      <c r="E114" s="35">
        <v>0.4000000059604645</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