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1200" sheetId="2" r:id="rId2"/>
    <sheet name="Mises à jour" sheetId="3" r:id="rId3"/>
  </sheets>
  <definedNames/>
  <calcPr calcId="145621"/>
</workbook>
</file>

<file path=xl/sharedStrings.xml><?xml version="1.0" encoding="utf-8"?>
<sst xmlns="http://schemas.openxmlformats.org/spreadsheetml/2006/main" count="6486" uniqueCount="5303">
  <si>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</si>
  <si>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</si>
  <si>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</si>
  <si>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</si>
  <si>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</si>
  <si>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</si>
  <si>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</si>
  <si>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</si>
  <si>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</si>
  <si>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</si>
  <si>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</si>
  <si>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</si>
  <si>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</si>
  <si>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</si>
  <si>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</si>
  <si>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</si>
  <si>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</si>
  <si>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</si>
  <si>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</si>
  <si>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</si>
  <si>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</si>
  <si>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</si>
  <si>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</si>
  <si>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</si>
  <si>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</si>
  <si>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</si>
  <si>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</si>
  <si>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</si>
  <si>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</si>
  <si>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</si>
  <si>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</si>
  <si>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</si>
  <si>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</si>
  <si>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</si>
  <si>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</si>
  <si>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</si>
  <si>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</si>
  <si>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</si>
  <si>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</si>
  <si>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</si>
  <si>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</si>
  <si>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</si>
  <si>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</si>
  <si>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</si>
  <si>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</si>
  <si>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</si>
  <si>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</si>
  <si>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</si>
  <si>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</si>
  <si>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</si>
  <si>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</si>
  <si>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</si>
  <si>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</si>
  <si>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</si>
  <si>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</si>
  <si>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</si>
  <si>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</si>
  <si>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</si>
  <si>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</si>
  <si>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</si>
  <si>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</si>
  <si>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</si>
  <si>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</si>
  <si>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</si>
  <si>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</si>
  <si>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</si>
  <si>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</si>
  <si>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</si>
  <si>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</si>
  <si>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</si>
  <si>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</si>
  <si>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</si>
  <si>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</si>
  <si>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</si>
  <si>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</si>
  <si>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</si>
  <si>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</si>
  <si>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</si>
  <si>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</si>
  <si>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</si>
  <si>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</si>
  <si>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</si>
  <si>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</si>
  <si>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</si>
  <si>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</si>
  <si>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</si>
  <si>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</si>
  <si>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</si>
  <si>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</si>
  <si>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</si>
  <si>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</si>
  <si>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</si>
  <si>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</si>
  <si>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</si>
  <si>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</si>
  <si>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</si>
  <si>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</si>
  <si>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</si>
  <si>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</si>
  <si>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</si>
  <si>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</si>
  <si>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</si>
  <si>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</si>
  <si>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</si>
  <si>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</si>
  <si>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</si>
  <si>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</si>
  <si>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</si>
  <si>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</si>
  <si>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</si>
  <si>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</si>
  <si>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</si>
  <si>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</si>
  <si>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</si>
  <si>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</si>
  <si>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</si>
  <si>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</si>
  <si>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</si>
  <si>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</si>
  <si>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</si>
  <si>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</si>
  <si>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</si>
  <si>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</si>
  <si>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</si>
  <si>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</si>
  <si>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</si>
  <si>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</si>
  <si>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</si>
  <si>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</si>
  <si>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</si>
  <si>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</si>
  <si>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</si>
  <si>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</si>
  <si>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</si>
  <si>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</si>
  <si>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</si>
  <si>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</si>
  <si>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</si>
  <si>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</si>
  <si>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</si>
  <si>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</si>
  <si>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</si>
  <si>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</si>
  <si>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</si>
  <si>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</si>
  <si>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</si>
  <si>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</si>
  <si>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</si>
  <si>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</si>
  <si>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</si>
  <si>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</si>
  <si>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</si>
  <si>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</si>
  <si>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</si>
  <si>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</si>
  <si>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</si>
  <si>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</si>
  <si>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</si>
  <si>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</si>
  <si>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</si>
  <si>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</si>
  <si>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</si>
  <si>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</si>
  <si>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</si>
  <si>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</si>
  <si>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</si>
  <si>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</si>
  <si>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</si>
  <si>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</si>
  <si>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</si>
  <si>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</si>
  <si>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</si>
  <si>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</si>
  <si>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</si>
  <si>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</si>
  <si>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</si>
  <si>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</si>
  <si>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</si>
  <si>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</si>
  <si>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</si>
  <si>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</si>
  <si>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</si>
  <si>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</si>
  <si>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</si>
  <si>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</si>
  <si>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</si>
  <si>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</si>
  <si>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</si>
  <si>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</si>
  <si>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</si>
  <si>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</si>
  <si>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</si>
  <si>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</si>
  <si>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</si>
  <si>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</si>
  <si>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</si>
  <si>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</si>
  <si>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</si>
  <si>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</si>
  <si>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</si>
  <si>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</si>
  <si>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</si>
  <si>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</si>
  <si>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</si>
  <si>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</si>
  <si>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</si>
  <si>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</si>
  <si>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</si>
  <si>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</si>
  <si>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</si>
  <si>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</si>
  <si>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</si>
  <si>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</si>
  <si>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</si>
  <si>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</si>
  <si>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</si>
  <si>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</si>
  <si>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</si>
  <si>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</si>
  <si>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</si>
  <si>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</si>
  <si>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</si>
  <si>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</si>
  <si>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</si>
  <si>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</si>
  <si>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</si>
  <si>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</si>
  <si>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</si>
  <si>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</si>
  <si>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</si>
  <si>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</si>
  <si>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</si>
  <si>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</si>
  <si>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</si>
  <si>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</si>
  <si>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</si>
  <si>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</si>
  <si>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</si>
  <si>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</si>
  <si>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</si>
  <si>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</si>
  <si>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</si>
  <si>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</si>
  <si>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</si>
  <si>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</si>
  <si>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</si>
  <si>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</si>
  <si>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</si>
  <si>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</si>
  <si>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</si>
  <si>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</si>
  <si>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</si>
  <si>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</si>
  <si>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</si>
  <si>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</si>
  <si>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</si>
  <si>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</si>
  <si>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</si>
  <si>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</si>
  <si>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</si>
  <si>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</si>
  <si>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</si>
  <si>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</si>
  <si>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</si>
  <si>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</si>
  <si>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</si>
  <si>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</si>
  <si>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</si>
  <si>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</si>
  <si>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</si>
  <si>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</si>
  <si>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</si>
  <si>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</si>
  <si>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</si>
  <si>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</si>
  <si>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</si>
  <si>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</si>
  <si>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</si>
  <si>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</si>
  <si>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</si>
  <si>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</si>
  <si>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</si>
  <si>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</si>
  <si>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</si>
  <si>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</si>
  <si>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</si>
  <si>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</si>
  <si>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</si>
  <si>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</si>
  <si>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</si>
  <si>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</si>
  <si>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</si>
  <si>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</si>
  <si>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</si>
  <si>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</si>
  <si>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</si>
  <si>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</si>
  <si>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</si>
  <si>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</si>
  <si>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</si>
  <si>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</si>
  <si>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</si>
  <si>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</si>
  <si>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</si>
  <si>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</si>
  <si>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</si>
  <si>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</si>
  <si>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</si>
  <si>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</si>
  <si>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</si>
  <si>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</si>
  <si>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</si>
  <si>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</si>
  <si>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</si>
  <si>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</si>
  <si>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</si>
  <si>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</si>
  <si>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</si>
  <si>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</si>
  <si>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</si>
  <si>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</si>
  <si>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</si>
  <si>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</si>
  <si>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</si>
  <si>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</si>
  <si>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</si>
  <si>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</si>
  <si>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</si>
  <si>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</si>
  <si>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</si>
  <si>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</si>
  <si>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</si>
  <si>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</si>
  <si>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</si>
  <si>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</si>
  <si>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</si>
  <si>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</si>
  <si>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</si>
  <si>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</si>
  <si>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</si>
  <si>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</si>
  <si>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</si>
  <si>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</si>
  <si>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</si>
  <si>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</si>
  <si>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</si>
  <si>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</si>
  <si>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</si>
  <si>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</si>
  <si>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</si>
  <si>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</si>
  <si>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</si>
  <si>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</si>
  <si>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</si>
  <si>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</si>
  <si>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</si>
  <si>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</si>
  <si>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</si>
  <si>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</si>
  <si>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</si>
  <si>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</si>
  <si>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</si>
  <si>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</si>
  <si>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</si>
  <si>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</si>
  <si>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</si>
  <si>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</si>
  <si>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</si>
  <si>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</si>
  <si>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</si>
  <si>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</si>
  <si>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</si>
  <si>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</si>
  <si>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</si>
  <si>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</si>
  <si>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</si>
  <si>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</si>
  <si>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</si>
  <si>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</si>
  <si>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</si>
  <si>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</si>
  <si>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</si>
  <si>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</si>
  <si>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</si>
  <si>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</si>
  <si>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</si>
  <si>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</si>
  <si>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</si>
  <si>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</si>
  <si>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</si>
  <si>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</si>
  <si>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</si>
  <si>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</si>
  <si>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</si>
  <si>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</si>
  <si>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</si>
  <si>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</si>
  <si>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</si>
  <si>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</si>
  <si>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</si>
  <si>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</si>
  <si>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</si>
  <si>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</si>
  <si>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</si>
  <si>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</si>
  <si>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</si>
  <si>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</si>
  <si>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</si>
  <si>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</si>
  <si>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</si>
  <si>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</si>
  <si>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</si>
  <si>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</si>
  <si>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</si>
  <si>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</si>
  <si>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</si>
  <si>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</si>
  <si>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</si>
  <si>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</si>
  <si>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</si>
  <si>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</si>
  <si>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</si>
  <si>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</si>
  <si>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</si>
  <si>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</si>
  <si>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</si>
  <si>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</si>
  <si>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</si>
  <si>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</si>
  <si>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</si>
  <si>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</si>
  <si>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</si>
  <si>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</si>
  <si>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</si>
  <si>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</si>
  <si>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</si>
  <si>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</si>
  <si>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</si>
  <si>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</si>
  <si>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</si>
  <si>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</si>
  <si>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</si>
  <si>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</si>
  <si>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</si>
  <si>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</si>
  <si>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</si>
  <si>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</si>
  <si>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</si>
  <si>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</si>
  <si>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</si>
  <si>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</si>
  <si>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</si>
  <si>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</si>
  <si>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</si>
  <si>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</si>
  <si>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</si>
  <si>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</si>
  <si>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</si>
  <si>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</si>
  <si>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</si>
  <si>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</si>
  <si>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</si>
  <si>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</si>
  <si>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</si>
  <si>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</si>
  <si>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</si>
  <si>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</si>
  <si>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</si>
  <si>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</si>
  <si>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</si>
  <si>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</si>
  <si>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</si>
  <si>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</si>
  <si>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</si>
  <si>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</si>
  <si>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</si>
  <si>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</si>
  <si>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</si>
  <si>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</si>
  <si>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</si>
  <si>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</si>
  <si>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</si>
  <si>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</si>
  <si>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</si>
  <si>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</si>
  <si>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</si>
  <si>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</si>
  <si>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</si>
  <si>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</si>
  <si>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</si>
  <si>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</si>
  <si>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</si>
  <si>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</si>
  <si>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</si>
  <si>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</si>
  <si>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</si>
  <si>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</si>
  <si>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</si>
  <si>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</si>
  <si>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</si>
  <si>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</si>
  <si>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</si>
  <si>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</si>
  <si>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</si>
  <si>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</si>
  <si>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</si>
  <si>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</si>
  <si>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</si>
  <si>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</si>
  <si>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</si>
  <si>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</si>
  <si>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</si>
  <si>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</si>
  <si>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</si>
  <si>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</si>
  <si>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</si>
  <si>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</si>
  <si>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</si>
  <si>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</si>
  <si>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</si>
  <si>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</si>
  <si>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</si>
  <si>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</si>
  <si>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</si>
  <si>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</si>
  <si>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</si>
  <si>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</si>
  <si>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</si>
  <si>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</si>
  <si>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</si>
  <si>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</si>
  <si>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</si>
  <si>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</si>
  <si>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</si>
  <si>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</si>
  <si>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</si>
  <si>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</si>
  <si>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</si>
  <si>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</si>
  <si>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</si>
  <si>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</si>
  <si>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</si>
  <si>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</si>
  <si>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</si>
  <si>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</si>
  <si>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</si>
  <si>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</si>
  <si>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</si>
  <si>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</si>
  <si>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</si>
  <si>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</si>
  <si>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</si>
  <si>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</si>
  <si>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</si>
  <si>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</si>
  <si>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</si>
  <si>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</si>
  <si>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</si>
  <si>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</si>
  <si>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</si>
  <si>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</si>
  <si>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</si>
  <si>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</si>
  <si>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</si>
  <si>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</si>
  <si>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</si>
  <si>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</si>
  <si>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</si>
  <si>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</si>
  <si>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</si>
  <si>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</si>
  <si>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</si>
  <si>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</si>
  <si>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</si>
  <si>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</si>
  <si>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</si>
  <si>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</si>
  <si>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</si>
  <si>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</si>
  <si>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</si>
  <si>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</si>
  <si>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</si>
  <si>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</si>
  <si>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</si>
  <si>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</si>
  <si>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</si>
  <si>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</si>
  <si>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</si>
  <si>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</si>
  <si>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</si>
  <si>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</si>
  <si>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</si>
  <si>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</si>
  <si>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</si>
  <si>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</si>
  <si>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</si>
  <si>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</si>
  <si>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</si>
  <si>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</si>
  <si>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</si>
  <si>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</si>
  <si>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</si>
  <si>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</si>
  <si>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</si>
  <si>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</si>
  <si>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</si>
  <si>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</si>
  <si>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</si>
  <si>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</si>
  <si>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</si>
  <si>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</si>
  <si>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</si>
  <si>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</si>
  <si>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</si>
  <si>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</si>
  <si>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</si>
  <si>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</si>
  <si>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</si>
  <si>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</si>
  <si>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</si>
  <si>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</si>
  <si>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</si>
  <si>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</si>
  <si>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</si>
  <si>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</si>
  <si>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</si>
  <si>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</si>
  <si>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</si>
  <si>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</si>
  <si>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</si>
  <si>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</si>
  <si>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</si>
  <si>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</si>
  <si>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</si>
  <si>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</si>
  <si>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</si>
  <si>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</si>
  <si>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</si>
  <si>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</si>
  <si>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</si>
  <si>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</si>
  <si>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</si>
  <si>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</si>
  <si>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</si>
  <si>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</si>
  <si>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</si>
  <si>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</si>
  <si>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</si>
  <si>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</si>
  <si>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</si>
  <si>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</si>
  <si>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</si>
  <si>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</si>
  <si>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</si>
  <si>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</si>
  <si>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</si>
  <si>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</si>
  <si>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</si>
  <si>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</si>
  <si>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</si>
  <si>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</si>
  <si>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</si>
  <si>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</si>
  <si>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</si>
  <si>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</si>
  <si>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</si>
  <si>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</si>
  <si>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</si>
  <si>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</si>
  <si>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</si>
  <si>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</si>
  <si>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</si>
  <si>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</si>
  <si>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</si>
  <si>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</si>
  <si>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</si>
  <si>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</si>
  <si>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</si>
  <si>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</si>
  <si>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</si>
  <si>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</si>
  <si>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</si>
  <si>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</si>
  <si>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</si>
  <si>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</si>
  <si>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</si>
  <si>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</si>
  <si>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</si>
  <si>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</si>
  <si>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</si>
  <si>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</si>
  <si>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</si>
  <si>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</si>
  <si>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</si>
  <si>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</si>
  <si>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</si>
  <si>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</si>
  <si>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</si>
  <si>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</si>
  <si>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</si>
  <si>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</si>
  <si>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</si>
  <si>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</si>
  <si>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</si>
  <si>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</si>
  <si>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</si>
  <si>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</si>
  <si>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</si>
  <si>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</si>
  <si>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</si>
  <si>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</si>
  <si>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</si>
  <si>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</si>
  <si>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</si>
  <si>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</si>
  <si>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</si>
  <si>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</si>
  <si>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</si>
  <si>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</si>
  <si>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</si>
  <si>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</si>
  <si>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</si>
  <si>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</si>
  <si>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</si>
  <si>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</si>
  <si>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</si>
  <si>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</si>
  <si>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</si>
  <si>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</si>
  <si>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</si>
  <si>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</si>
  <si>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</si>
  <si>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</si>
  <si>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</si>
  <si>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</si>
  <si>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</si>
  <si>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</si>
  <si>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</si>
  <si>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</si>
  <si>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</si>
  <si>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</si>
  <si>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</si>
  <si>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</si>
  <si>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</si>
  <si>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</si>
  <si>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</si>
  <si>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</si>
  <si>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</si>
  <si>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</si>
  <si>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</si>
  <si>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</si>
  <si>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</si>
  <si>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</si>
  <si>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</si>
  <si>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</si>
  <si>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</si>
  <si>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</si>
  <si>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</si>
  <si>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</si>
  <si>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</si>
  <si>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</si>
  <si>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</si>
  <si>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</si>
  <si>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</si>
  <si>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</si>
  <si>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</si>
  <si>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</si>
  <si>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</si>
  <si>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</si>
  <si>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</si>
  <si>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</si>
  <si>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</si>
  <si>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</si>
  <si>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</si>
  <si>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</si>
  <si>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</si>
  <si>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</si>
  <si>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</si>
  <si>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</si>
  <si>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</si>
  <si>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</si>
  <si>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</si>
  <si>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</si>
  <si>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</si>
  <si>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</si>
  <si>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</si>
  <si>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</si>
  <si>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</si>
  <si>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</si>
  <si>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</si>
  <si>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</si>
  <si>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</si>
  <si>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</si>
  <si>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</si>
  <si>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</si>
  <si>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</si>
  <si>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</si>
  <si>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</si>
  <si>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</si>
  <si>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</si>
  <si>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</si>
  <si>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</si>
  <si>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</si>
  <si>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</si>
  <si>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</si>
  <si>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</si>
  <si>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</si>
  <si>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</si>
  <si>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</si>
  <si>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</si>
  <si>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</si>
  <si>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</si>
  <si>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</si>
  <si>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</si>
  <si>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</si>
  <si>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</si>
  <si>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</si>
  <si>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</si>
  <si>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</si>
  <si>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</si>
  <si>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</si>
  <si>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</si>
  <si>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</si>
  <si>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</si>
  <si>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</si>
  <si>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</si>
  <si>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</si>
  <si>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</si>
  <si>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</si>
  <si>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</si>
  <si>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</si>
  <si>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</si>
  <si>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</si>
  <si>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</si>
  <si>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</si>
  <si>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</si>
  <si>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</si>
  <si>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</si>
  <si>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</si>
  <si>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</si>
  <si>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</si>
  <si>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</si>
  <si>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</si>
  <si>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</si>
  <si>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</si>
  <si>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</si>
  <si>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</si>
  <si>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</si>
  <si>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</si>
  <si>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</si>
  <si>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</si>
  <si>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</si>
  <si>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</si>
  <si>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</si>
  <si>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</si>
  <si>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</si>
  <si>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</si>
  <si>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</si>
  <si>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</si>
  <si>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</si>
  <si>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</si>
  <si>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</si>
  <si>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</si>
  <si>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</si>
  <si>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</si>
  <si>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</si>
  <si>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</si>
  <si>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</si>
  <si>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</si>
  <si>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</si>
  <si>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</si>
  <si>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</si>
  <si>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</si>
  <si>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</si>
  <si>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</si>
  <si>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</si>
  <si>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</si>
  <si>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</si>
  <si>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</si>
  <si>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</si>
  <si>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</si>
  <si>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</si>
  <si>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</si>
  <si>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</si>
  <si>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</si>
  <si>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</si>
  <si>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</si>
  <si>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</si>
  <si>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</si>
  <si>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</si>
  <si>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</si>
  <si>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</si>
  <si>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</si>
  <si>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</si>
  <si>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</si>
  <si>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</si>
  <si>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</si>
  <si>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</si>
  <si>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</si>
  <si>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</si>
  <si>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</si>
  <si>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</si>
  <si>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</si>
  <si>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</si>
  <si>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</si>
  <si>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</si>
  <si>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</si>
  <si>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</si>
  <si>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</si>
  <si>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</si>
  <si>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</si>
  <si>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</si>
  <si>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</si>
  <si>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</si>
  <si>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</si>
  <si>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</si>
  <si>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</si>
  <si>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</si>
  <si>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</si>
  <si>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</si>
  <si>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</si>
  <si>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</si>
  <si>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</si>
  <si>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</si>
  <si>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</si>
  <si>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</si>
  <si>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</si>
  <si>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</si>
  <si>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</si>
  <si>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</si>
  <si>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</si>
  <si>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</si>
  <si>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</si>
  <si>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</si>
  <si>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</si>
  <si>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</si>
  <si>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</si>
  <si>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</si>
  <si>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</si>
  <si>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</si>
  <si>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</si>
  <si>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</si>
  <si>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</si>
  <si>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</si>
  <si>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</si>
  <si>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</si>
  <si>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</si>
  <si>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</si>
  <si>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</si>
  <si>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</si>
  <si>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</si>
  <si>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</si>
  <si>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</si>
  <si>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</si>
  <si>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</si>
  <si>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</si>
  <si>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</si>
  <si>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</si>
  <si>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</si>
  <si>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</si>
  <si>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</si>
  <si>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</si>
  <si>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</si>
  <si>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</si>
  <si>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</si>
  <si>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</si>
  <si>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</si>
  <si>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</si>
  <si>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</si>
  <si>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</si>
  <si>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</si>
  <si>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</si>
  <si>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</si>
  <si>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</si>
  <si>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</si>
  <si>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</si>
  <si>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</si>
  <si>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</si>
  <si>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</si>
  <si>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</si>
  <si>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</si>
  <si>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</si>
  <si>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</si>
  <si>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</si>
  <si>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</si>
  <si>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</si>
  <si>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</si>
  <si>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</si>
  <si>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</si>
  <si>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</si>
  <si>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</si>
  <si>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</si>
  <si>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</si>
  <si>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</si>
  <si>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</si>
  <si>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</si>
  <si>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</si>
  <si>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</si>
  <si>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</si>
  <si>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</si>
  <si>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</si>
  <si>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</si>
  <si>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</si>
  <si>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</si>
  <si>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</si>
  <si>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</si>
  <si>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</si>
  <si>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</si>
  <si>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</si>
  <si>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</si>
  <si>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</si>
  <si>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</si>
  <si>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</si>
  <si>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</si>
  <si>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</si>
  <si>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</si>
  <si>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</si>
  <si>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</si>
  <si>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</si>
  <si>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</si>
  <si>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</si>
  <si>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</si>
  <si>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</si>
  <si>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</si>
  <si>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</si>
  <si>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</si>
  <si>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</si>
  <si>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</si>
  <si>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</si>
  <si>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</si>
  <si>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</si>
  <si>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</si>
  <si>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</si>
  <si>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</si>
  <si>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</si>
  <si>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</si>
  <si>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</si>
  <si>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</si>
  <si>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</si>
  <si>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</si>
  <si>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</si>
  <si>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</si>
  <si>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</si>
  <si>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</si>
  <si>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</si>
  <si>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</si>
  <si>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</si>
  <si>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</si>
  <si>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</si>
  <si>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</si>
  <si>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</si>
  <si>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</si>
  <si>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</si>
  <si>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</si>
  <si>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</si>
  <si>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</si>
  <si>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</si>
  <si>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</si>
  <si>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</si>
  <si>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</si>
  <si>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</si>
  <si>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</si>
  <si>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</si>
  <si>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</si>
  <si>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</si>
  <si>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</si>
  <si>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</si>
  <si>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</si>
  <si>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</si>
  <si>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</si>
  <si>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</si>
  <si>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</si>
  <si>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</si>
  <si>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</si>
  <si>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</si>
  <si>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</si>
  <si>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</si>
  <si>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</si>
  <si>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</si>
  <si>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</si>
  <si>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</si>
  <si>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</si>
  <si>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</si>
  <si>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</si>
  <si>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</si>
  <si>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</si>
  <si>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</si>
  <si>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</si>
  <si>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</si>
  <si>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</si>
  <si>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</si>
  <si>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</si>
  <si>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</si>
  <si>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</si>
  <si>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</si>
  <si>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</si>
  <si>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</si>
  <si>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</si>
  <si>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</si>
  <si>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</si>
  <si>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</si>
  <si>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</si>
  <si>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</si>
  <si>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</si>
  <si>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</si>
  <si>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</si>
  <si>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</si>
  <si>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</si>
  <si>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</si>
  <si>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</si>
  <si>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</si>
  <si>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</si>
  <si>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</si>
  <si>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</si>
  <si>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</si>
  <si>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</si>
  <si>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</si>
  <si>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</si>
  <si>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</si>
  <si>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</si>
  <si>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</si>
  <si>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</si>
  <si>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</si>
  <si>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</si>
  <si>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</si>
  <si>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</si>
  <si>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</si>
  <si>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</si>
  <si>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</si>
  <si>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</si>
  <si>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</si>
  <si>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</si>
  <si>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</si>
  <si>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</si>
  <si>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</si>
  <si>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</si>
  <si>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</si>
  <si>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</si>
  <si>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</si>
  <si>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</si>
  <si>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</si>
  <si>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</si>
  <si>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</si>
  <si>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</si>
  <si>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</si>
  <si>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</si>
  <si>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</si>
  <si>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</si>
  <si>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</si>
  <si>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</si>
  <si>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</si>
  <si>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</si>
  <si>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</si>
  <si>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</si>
  <si>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</si>
  <si>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</si>
  <si>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</si>
  <si>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</si>
  <si>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</si>
  <si>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</si>
  <si>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</si>
  <si>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</si>
  <si>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</si>
  <si>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</si>
  <si>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</si>
  <si>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</si>
  <si>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</si>
  <si>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</si>
  <si>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</si>
  <si>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</si>
  <si>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</si>
  <si>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</si>
  <si>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</si>
  <si>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</si>
  <si>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</si>
  <si>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</si>
  <si>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</si>
  <si>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</si>
  <si>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</si>
  <si>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</si>
  <si>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</si>
  <si>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</si>
  <si>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</si>
  <si>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</si>
  <si>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</si>
  <si>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</si>
  <si>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</si>
  <si>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</si>
  <si>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</si>
  <si>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</si>
  <si>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</si>
  <si>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</si>
  <si>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</si>
  <si>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</si>
  <si>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</si>
  <si>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</si>
  <si>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</si>
  <si>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</si>
  <si>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</si>
  <si>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</si>
  <si>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</si>
  <si>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</si>
  <si>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</si>
  <si>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</si>
  <si>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</si>
  <si>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</si>
  <si>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</si>
  <si>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</si>
  <si>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</si>
  <si>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</si>
  <si>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</si>
  <si>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</si>
  <si>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</si>
  <si>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</si>
  <si>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</si>
  <si>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</si>
  <si>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</si>
  <si>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</si>
  <si>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</si>
  <si>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</si>
  <si>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</si>
  <si>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</si>
  <si>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</si>
  <si>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</si>
  <si>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</si>
  <si>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</si>
  <si>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</si>
  <si>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</si>
  <si>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</si>
  <si>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</si>
  <si>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</si>
  <si>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</si>
  <si>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</si>
  <si>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</si>
  <si>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</si>
  <si>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</si>
  <si>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</si>
  <si>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</si>
  <si>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</si>
  <si>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</si>
  <si>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</si>
  <si>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</si>
  <si>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</si>
  <si>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</si>
  <si>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</si>
  <si>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</si>
  <si>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</si>
  <si>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</si>
  <si>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</si>
  <si>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</si>
  <si>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</si>
  <si>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</si>
  <si>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</si>
  <si>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</si>
  <si>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</si>
  <si>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</si>
  <si>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</si>
  <si>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</si>
  <si>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</si>
  <si>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</si>
  <si>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</si>
  <si>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</si>
  <si>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</si>
  <si>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</si>
  <si>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</si>
  <si>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</si>
  <si>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</si>
  <si>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</si>
  <si>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</si>
  <si>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</si>
  <si>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</si>
  <si>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</si>
  <si>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</si>
  <si>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</si>
  <si>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</si>
  <si>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</si>
  <si>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</si>
  <si>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</si>
  <si>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</si>
  <si>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</si>
  <si>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</si>
  <si>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</si>
  <si>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</si>
  <si>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</si>
  <si>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</si>
  <si>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</si>
  <si>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</si>
  <si>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</si>
  <si>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</si>
  <si>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</si>
  <si>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</si>
  <si>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</si>
  <si>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</si>
  <si>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</si>
  <si>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</si>
  <si>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</si>
  <si>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</si>
  <si>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</si>
  <si>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</si>
  <si>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</si>
  <si>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</si>
  <si>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</si>
  <si>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</si>
  <si>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</si>
  <si>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</si>
  <si>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</si>
  <si>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</si>
  <si>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</si>
  <si>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</si>
  <si>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</si>
  <si>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</si>
  <si>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</si>
  <si>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</si>
  <si>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</si>
  <si>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</si>
  <si>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</si>
  <si>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</si>
  <si>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</si>
  <si>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</si>
  <si>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</si>
  <si>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</si>
  <si>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</si>
  <si>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</si>
  <si>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</si>
  <si>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</si>
  <si>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</si>
  <si>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</si>
  <si>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</si>
  <si>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</si>
  <si>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</si>
  <si>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</si>
  <si>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</si>
  <si>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</si>
  <si>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</si>
  <si>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</si>
  <si>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</si>
  <si>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</si>
  <si>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</si>
  <si>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</si>
  <si>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</si>
  <si>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</si>
  <si>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</si>
  <si>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</si>
  <si>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</si>
  <si>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</si>
  <si>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</si>
  <si>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</si>
  <si>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</si>
  <si>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</si>
  <si>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</si>
  <si>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</si>
  <si>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</si>
  <si>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</si>
  <si>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</si>
  <si>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</si>
  <si>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</si>
  <si>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</si>
  <si>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</si>
  <si>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</si>
  <si>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</si>
  <si>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</si>
  <si>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</si>
  <si>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</si>
  <si>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</si>
  <si>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</si>
  <si>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</si>
  <si>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</si>
  <si>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</si>
  <si>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</si>
  <si>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</si>
  <si>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</si>
  <si>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</si>
  <si>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</si>
  <si>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</si>
  <si>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</si>
  <si>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</si>
  <si>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</si>
  <si>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</si>
  <si>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</si>
  <si>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</si>
  <si>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</si>
  <si>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</si>
  <si>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</si>
  <si>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</si>
  <si>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</si>
  <si>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</si>
  <si>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</si>
  <si>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</si>
  <si>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</si>
  <si>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</si>
  <si>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</si>
  <si>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</si>
  <si>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</si>
  <si>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</si>
  <si>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</si>
  <si>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</si>
  <si>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</si>
  <si>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</si>
  <si>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</si>
  <si>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</si>
  <si>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</si>
  <si>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</si>
  <si>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</si>
  <si>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</si>
  <si>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</si>
  <si>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</si>
  <si>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</si>
  <si>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</si>
  <si>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</si>
  <si>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</si>
  <si>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</si>
  <si>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</si>
  <si>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</si>
  <si>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</si>
  <si>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</si>
  <si>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</si>
  <si>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</si>
  <si>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</si>
  <si>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</si>
  <si>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</si>
  <si>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</si>
  <si>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</si>
  <si>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</si>
  <si>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</si>
  <si>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</si>
  <si>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</si>
  <si>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</si>
  <si>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</si>
  <si>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</si>
  <si>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</si>
  <si>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</si>
  <si>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</si>
  <si>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</si>
  <si>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</si>
  <si>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</si>
  <si>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</si>
  <si>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</si>
  <si>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</si>
  <si>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</si>
  <si>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</si>
  <si>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</si>
  <si>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</si>
  <si>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</si>
  <si>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</si>
  <si>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</si>
  <si>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</si>
  <si>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</si>
  <si>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</si>
  <si>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</si>
  <si>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</si>
  <si>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</si>
  <si>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</si>
  <si>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</si>
  <si>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</si>
  <si>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</si>
  <si>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</si>
  <si>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</si>
  <si>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</si>
  <si>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</si>
  <si>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</si>
  <si>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</si>
  <si>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</si>
  <si>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</si>
  <si>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</si>
  <si>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</si>
  <si>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</si>
  <si>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</si>
  <si>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</si>
  <si>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</si>
  <si>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</si>
  <si>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</si>
  <si>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</si>
  <si>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</si>
  <si>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</si>
  <si>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</si>
  <si>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</si>
  <si>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</si>
  <si>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</si>
  <si>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</si>
  <si>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</si>
  <si>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</si>
  <si>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</si>
  <si>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</si>
  <si>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</si>
  <si>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</si>
  <si>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</si>
  <si>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</si>
  <si>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</si>
  <si>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</si>
  <si>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</si>
  <si>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</si>
  <si>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</si>
  <si>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</si>
  <si>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</si>
  <si>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</si>
  <si>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</si>
  <si>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</si>
  <si>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</si>
  <si>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</si>
  <si>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</si>
  <si>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</si>
  <si>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</si>
  <si>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</si>
  <si>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</si>
  <si>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</si>
  <si>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</si>
  <si>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</si>
  <si>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</si>
  <si>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</si>
  <si>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</si>
  <si>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</si>
  <si>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</si>
  <si>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</si>
  <si>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</si>
  <si>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</si>
  <si>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</si>
  <si>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</si>
  <si>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</si>
  <si>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</si>
  <si>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</si>
  <si>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</si>
  <si>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</si>
  <si>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</si>
  <si>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</si>
  <si>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</si>
  <si>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</si>
  <si>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</si>
  <si>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</si>
  <si>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</si>
  <si>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</si>
  <si>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</si>
  <si>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</si>
  <si>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</si>
  <si>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</si>
  <si>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</si>
  <si>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</si>
  <si>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</si>
  <si>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</si>
  <si>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</si>
  <si>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</si>
  <si>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</si>
  <si>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</si>
  <si>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</si>
  <si>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</si>
  <si>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</si>
  <si>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</si>
  <si>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</si>
  <si>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</si>
  <si>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</si>
  <si>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</si>
  <si>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</si>
  <si>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</si>
  <si>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</si>
  <si>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</si>
  <si>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</si>
  <si>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</si>
  <si>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</si>
  <si>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</si>
  <si>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</si>
  <si>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</si>
  <si>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</si>
  <si>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</si>
  <si>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</si>
  <si>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</si>
  <si>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</si>
  <si>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</si>
  <si>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</si>
  <si>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</si>
  <si>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</si>
  <si>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</si>
  <si>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</si>
  <si>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</si>
  <si>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</si>
  <si>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</si>
  <si>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</si>
  <si>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</si>
  <si>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</si>
  <si>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</si>
  <si>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</si>
  <si>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</si>
  <si>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</si>
  <si>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</si>
  <si>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</si>
  <si>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</si>
  <si>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</si>
  <si>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</si>
  <si>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</si>
  <si>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</si>
  <si>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</si>
  <si>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</si>
  <si>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</si>
  <si>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</si>
  <si>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</si>
  <si>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</si>
  <si>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</si>
  <si>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</si>
  <si>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</si>
  <si>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</si>
  <si>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</si>
  <si>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</si>
  <si>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</si>
  <si>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</si>
  <si>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</si>
  <si>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</si>
  <si>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</si>
  <si>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</si>
  <si>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</si>
  <si>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</si>
  <si>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</si>
  <si>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</si>
  <si>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</si>
  <si>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</si>
  <si>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</si>
  <si>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</si>
  <si>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</si>
  <si>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</si>
  <si>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</si>
  <si>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</si>
  <si>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</si>
  <si>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</si>
  <si>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</si>
  <si>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</si>
  <si>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</si>
  <si>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</si>
  <si>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</si>
  <si>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</si>
  <si>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</si>
  <si>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</si>
  <si>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</si>
  <si>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</si>
  <si>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</si>
  <si>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</si>
  <si>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</si>
  <si>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</si>
  <si>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</si>
  <si>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</si>
  <si>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</si>
  <si>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</si>
  <si>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</si>
  <si>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</si>
  <si>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</si>
  <si>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</si>
  <si>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</si>
  <si>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</si>
  <si>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</si>
  <si>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</si>
  <si>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</si>
  <si>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</si>
  <si>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</si>
  <si>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</si>
  <si>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</si>
  <si>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</si>
  <si>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</si>
  <si>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</si>
  <si>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</si>
  <si>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</si>
  <si>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</si>
  <si>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</si>
  <si>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</si>
  <si>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</si>
  <si>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</si>
  <si>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</si>
  <si>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</si>
  <si>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</si>
  <si>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</si>
  <si>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</si>
  <si>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</si>
  <si>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</si>
  <si>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</si>
  <si>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</si>
  <si>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</si>
  <si>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</si>
  <si>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</si>
  <si>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</si>
  <si>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</si>
  <si>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</si>
  <si>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</si>
  <si>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</si>
  <si>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</si>
  <si>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</si>
  <si>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</si>
  <si>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</si>
  <si>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</si>
  <si>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</si>
  <si>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</si>
  <si>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</si>
  <si>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</si>
  <si>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</si>
  <si>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</si>
  <si>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</si>
  <si>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</si>
  <si>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</si>
  <si>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</si>
  <si>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</si>
  <si>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</si>
  <si>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</si>
  <si>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</si>
  <si>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</si>
  <si>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</si>
  <si>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</si>
  <si>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</si>
  <si>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</si>
  <si>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</si>
  <si>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</si>
  <si>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</si>
  <si>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</si>
  <si>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</si>
  <si>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</si>
  <si>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</si>
  <si>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</si>
  <si>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</si>
  <si>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</si>
  <si>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</si>
  <si>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</si>
  <si>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</si>
  <si>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</si>
  <si>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</si>
  <si>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</si>
  <si>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</si>
  <si>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</si>
  <si>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</si>
  <si>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</si>
  <si>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</si>
  <si>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</si>
  <si>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</si>
  <si>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</si>
  <si>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</si>
  <si>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</si>
  <si>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</si>
  <si>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</si>
  <si>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</si>
  <si>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</si>
  <si>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</si>
  <si>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</si>
  <si>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</si>
  <si>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</si>
  <si>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</si>
  <si>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</si>
  <si>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</si>
  <si>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</si>
  <si>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</si>
  <si>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</si>
  <si>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</si>
  <si>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</si>
  <si>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</si>
  <si>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</si>
  <si>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</si>
  <si>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</si>
  <si>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</si>
  <si>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</si>
  <si>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</si>
  <si>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</si>
  <si>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</si>
  <si>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</si>
  <si>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</si>
  <si>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</si>
  <si>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</si>
  <si>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</si>
  <si>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</si>
  <si>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</si>
  <si>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</si>
  <si>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</si>
  <si>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</si>
  <si>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</si>
  <si>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</si>
  <si>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</si>
  <si>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</si>
  <si>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</si>
  <si>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</si>
  <si>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</si>
  <si>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</si>
  <si>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</si>
  <si>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</si>
  <si>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</si>
  <si>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</si>
  <si>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</si>
  <si>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</si>
  <si>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</si>
  <si>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</si>
  <si>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</si>
  <si>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</si>
  <si>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</si>
  <si>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</si>
  <si>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</si>
  <si>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</si>
  <si>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</si>
  <si>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</si>
  <si>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</si>
  <si>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</si>
  <si>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</si>
  <si>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</si>
  <si>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</si>
  <si>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</si>
  <si>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</si>
  <si>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</si>
  <si>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</si>
  <si>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</si>
  <si>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</si>
  <si>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</si>
  <si>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</si>
  <si>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</si>
  <si>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</si>
  <si>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</si>
  <si>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</si>
  <si>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</si>
  <si>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</si>
  <si>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</si>
  <si>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</si>
  <si>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</si>
  <si>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</si>
  <si>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</si>
  <si>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</si>
  <si>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</si>
  <si>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</si>
  <si>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</si>
  <si>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</si>
  <si>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</si>
  <si>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</si>
  <si>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</si>
  <si>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</si>
  <si>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</si>
  <si>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</si>
  <si>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</si>
  <si>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</si>
  <si>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</si>
  <si>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</si>
  <si>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</si>
  <si>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</si>
  <si>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</si>
  <si>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</si>
  <si>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</si>
  <si>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</si>
  <si>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</si>
  <si>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</si>
  <si>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</si>
  <si>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</si>
  <si>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</si>
  <si>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</si>
  <si>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</si>
  <si>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</si>
  <si>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</si>
  <si>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</si>
  <si>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</si>
  <si>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</si>
  <si>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</si>
  <si>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</si>
  <si>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</si>
  <si>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</si>
  <si>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</si>
  <si>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</si>
  <si>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</si>
  <si>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</si>
  <si>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</si>
  <si>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</si>
  <si>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</si>
  <si>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</si>
  <si>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</si>
  <si>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</si>
  <si>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</si>
  <si>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</si>
  <si>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</si>
  <si>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</si>
  <si>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</si>
  <si>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</si>
  <si>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</si>
  <si>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</si>
  <si>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</si>
  <si>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</si>
  <si>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</si>
  <si>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</si>
  <si>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</si>
  <si>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</si>
  <si>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</si>
  <si>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</si>
  <si>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</si>
  <si>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</si>
  <si>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</si>
  <si>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</si>
  <si>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</si>
  <si>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</si>
  <si>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</si>
  <si>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</si>
  <si>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</si>
  <si>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</si>
  <si>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</si>
  <si>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</si>
  <si>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</si>
  <si>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</si>
  <si>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</si>
  <si>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</si>
  <si>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</si>
  <si>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</si>
  <si>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</si>
  <si>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</si>
  <si>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</si>
  <si>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</si>
  <si>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</si>
  <si>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</si>
  <si>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</si>
  <si>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</si>
  <si>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</si>
  <si>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</si>
  <si>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</si>
  <si>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</si>
  <si>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</si>
  <si>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</si>
  <si>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</si>
  <si>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</si>
  <si>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</si>
  <si>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</si>
  <si>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</si>
  <si>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</si>
  <si>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</si>
  <si>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</si>
  <si>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</si>
  <si>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</si>
  <si>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</si>
  <si>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</si>
  <si>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</si>
  <si>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</si>
  <si>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</si>
  <si>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</si>
  <si>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</si>
  <si>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</si>
  <si>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</si>
  <si>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</si>
  <si>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</si>
  <si>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</si>
  <si>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</si>
  <si>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</si>
  <si>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</si>
  <si>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</si>
  <si>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</si>
  <si>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</si>
  <si>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</si>
  <si>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</si>
  <si>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</si>
  <si>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</si>
  <si>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</si>
  <si>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</si>
  <si>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</si>
  <si>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</si>
  <si>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</si>
  <si>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</si>
  <si>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</si>
  <si>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</si>
  <si>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</si>
  <si>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</si>
  <si>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</si>
  <si>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</si>
  <si>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</si>
  <si>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</si>
  <si>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</si>
  <si>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</si>
  <si>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</si>
  <si>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</si>
  <si>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</si>
  <si>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</si>
  <si>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</si>
  <si>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</si>
  <si>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</si>
  <si>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</si>
  <si>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</si>
  <si>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</si>
  <si>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</si>
  <si>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</si>
  <si>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</si>
  <si>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</si>
  <si>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</si>
  <si>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</si>
  <si>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</si>
  <si>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</si>
  <si>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</si>
  <si>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</si>
  <si>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</si>
  <si>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</si>
  <si>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</si>
  <si>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</si>
  <si>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</si>
  <si>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</si>
  <si>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</si>
  <si>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</si>
  <si>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</si>
  <si>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</si>
  <si>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</si>
  <si>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</si>
  <si>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</si>
  <si>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</si>
  <si>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</si>
  <si>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</si>
  <si>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</si>
  <si>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</si>
  <si>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</si>
  <si>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</si>
  <si>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</si>
  <si>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</si>
  <si>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</si>
  <si>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</si>
  <si>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</si>
  <si>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</si>
  <si>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</si>
  <si>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</si>
  <si>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</si>
  <si>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</si>
  <si>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</si>
  <si>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</si>
  <si>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</si>
  <si>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</si>
  <si>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</si>
  <si>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</si>
  <si>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</si>
  <si>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</si>
  <si>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</si>
  <si>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</si>
  <si>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</si>
  <si>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</si>
  <si>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</si>
  <si>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</si>
  <si>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</si>
  <si>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</si>
  <si>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</si>
  <si>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</si>
  <si>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</si>
  <si>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</si>
  <si>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</si>
  <si>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</si>
  <si>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</si>
  <si>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</si>
  <si>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</si>
  <si>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</si>
  <si>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</si>
  <si>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</si>
  <si>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</si>
  <si>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</si>
  <si>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</si>
  <si>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</si>
  <si>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</si>
  <si>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</si>
  <si>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</si>
  <si>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</si>
  <si>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</si>
  <si>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</si>
  <si>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</si>
  <si>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</si>
  <si>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</si>
  <si>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</si>
  <si>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</si>
  <si>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</si>
  <si>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</si>
  <si>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</si>
  <si>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</si>
  <si>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</si>
  <si>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</si>
  <si>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</si>
  <si>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</si>
  <si>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</si>
  <si>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</si>
  <si>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</si>
  <si>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</si>
  <si>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</si>
  <si>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</si>
  <si>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</si>
  <si>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</si>
  <si>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</si>
  <si>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</si>
  <si>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</si>
  <si>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</si>
  <si>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</si>
  <si>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</si>
  <si>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</si>
  <si>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</si>
  <si>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</si>
  <si>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</si>
  <si>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</si>
  <si>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</si>
  <si>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</si>
  <si>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</si>
  <si>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</si>
  <si>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</si>
  <si>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</si>
  <si>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</si>
  <si>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</si>
  <si>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</si>
  <si>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</si>
  <si>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</si>
  <si>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</si>
  <si>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</si>
  <si>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</si>
  <si>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</si>
  <si>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</si>
  <si>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</si>
  <si>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</si>
  <si>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</si>
  <si>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</si>
  <si>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</si>
  <si>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</si>
  <si>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</si>
  <si>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</si>
  <si>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</si>
  <si>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</si>
  <si>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</si>
  <si>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</si>
  <si>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</si>
  <si>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</si>
  <si>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</si>
  <si>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</si>
  <si>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</si>
  <si>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</si>
  <si>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</si>
  <si>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</si>
  <si>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</si>
  <si>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</si>
  <si>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</si>
  <si>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</si>
  <si>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</si>
  <si>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</si>
  <si>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</si>
  <si>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</si>
  <si>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</si>
  <si>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</si>
  <si>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</si>
  <si>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</si>
  <si>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</si>
  <si>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</si>
  <si>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</si>
  <si>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</si>
  <si>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</si>
  <si>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</si>
  <si>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</si>
  <si>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</si>
  <si>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</si>
  <si>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</si>
  <si>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</si>
  <si>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</si>
  <si>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</si>
  <si>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</si>
  <si>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</si>
  <si>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</si>
  <si>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</si>
  <si>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</si>
  <si>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</si>
  <si>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</si>
  <si>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</si>
  <si>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</si>
  <si>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</si>
  <si>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</si>
  <si>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</si>
  <si>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</si>
  <si>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</si>
  <si>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</si>
  <si>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</si>
  <si>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</si>
  <si>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</si>
  <si>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</si>
  <si>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</si>
  <si>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</si>
  <si>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</si>
  <si>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</si>
  <si>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</si>
  <si>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</si>
  <si>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</si>
  <si>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</si>
  <si>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</si>
  <si>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</si>
  <si>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</si>
  <si>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</si>
  <si>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</si>
  <si>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</si>
  <si>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</si>
  <si>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</si>
  <si>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</si>
  <si>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</si>
  <si>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</si>
  <si>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</si>
  <si>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</si>
  <si>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</si>
  <si>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</si>
  <si>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</si>
  <si>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</si>
  <si>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</si>
  <si>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</si>
  <si>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</si>
  <si>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</si>
  <si>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</si>
  <si>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</si>
  <si>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</si>
  <si>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</si>
  <si>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</si>
  <si>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</si>
  <si>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</si>
  <si>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</si>
  <si>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</si>
  <si>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</si>
  <si>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</si>
  <si>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</si>
  <si>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</si>
  <si>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</si>
  <si>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</si>
  <si>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</si>
  <si>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</si>
  <si>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</si>
  <si>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</si>
  <si>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</si>
  <si>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</si>
  <si>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</si>
  <si>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</si>
  <si>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</si>
  <si>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</si>
  <si>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</si>
  <si>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</si>
  <si>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</si>
  <si>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</si>
  <si>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</si>
  <si>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</si>
  <si>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</si>
  <si>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</si>
  <si>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</si>
  <si>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</si>
  <si>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</si>
  <si>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</si>
  <si>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</si>
  <si>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</si>
  <si>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</si>
  <si>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</si>
  <si>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</si>
  <si>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</si>
  <si>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</si>
  <si>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</si>
  <si>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</si>
  <si>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</si>
  <si>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</si>
  <si>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</si>
  <si>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</si>
  <si>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</si>
  <si>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</si>
  <si>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</si>
  <si>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</si>
  <si>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</si>
  <si>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</si>
  <si>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</si>
  <si>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</si>
  <si>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</si>
  <si>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</si>
  <si>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</si>
  <si>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</si>
  <si>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</si>
  <si>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</si>
  <si>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</si>
  <si>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</si>
  <si>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</si>
  <si>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</si>
  <si>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</si>
  <si>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</si>
  <si>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</si>
  <si>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</si>
  <si>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</si>
  <si>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</si>
  <si>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</si>
  <si>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</si>
  <si>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</si>
  <si>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</si>
  <si>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</si>
  <si>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</si>
  <si>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</si>
  <si>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</si>
  <si>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</si>
  <si>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</si>
  <si>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</si>
  <si>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</si>
  <si>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</si>
  <si>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</si>
  <si>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</si>
  <si>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</si>
  <si>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</si>
  <si>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</si>
  <si>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</si>
  <si>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</si>
  <si>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</si>
  <si>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</si>
  <si>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</si>
  <si>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</si>
  <si>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</si>
  <si>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</si>
  <si>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</si>
  <si>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</si>
  <si>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</si>
  <si>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</si>
  <si>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</si>
  <si>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</si>
  <si>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</si>
  <si>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</si>
  <si>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</si>
  <si>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</si>
  <si>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</si>
  <si>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</si>
  <si>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</si>
  <si>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</si>
  <si>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</si>
  <si>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</si>
  <si>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</si>
  <si>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</si>
  <si>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</si>
  <si>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</si>
  <si>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</si>
  <si>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</si>
  <si>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</si>
  <si>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</si>
  <si>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</si>
  <si>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</si>
  <si>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</si>
  <si>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</si>
  <si>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</si>
  <si>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</si>
  <si>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</si>
  <si>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</si>
  <si>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</si>
  <si>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</si>
  <si>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</si>
  <si>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</si>
  <si>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</si>
  <si>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</si>
  <si>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</si>
  <si>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</si>
  <si>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</si>
  <si>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</si>
  <si>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</si>
  <si>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</si>
  <si>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</si>
  <si>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</si>
  <si>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</si>
  <si>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</si>
  <si>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</si>
  <si>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</si>
  <si>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</si>
  <si>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</si>
  <si>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</si>
  <si>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</si>
  <si>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</si>
  <si>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</si>
  <si>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</si>
  <si>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</si>
  <si>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</si>
  <si>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</si>
  <si>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</si>
  <si>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</si>
  <si>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</si>
  <si>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</si>
  <si>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</si>
  <si>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</si>
  <si>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</si>
  <si>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</si>
  <si>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</si>
  <si>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</si>
  <si>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</si>
  <si>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</si>
  <si>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</si>
  <si>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</si>
  <si>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</si>
  <si>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</si>
  <si>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</si>
  <si>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</si>
  <si>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</si>
  <si>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</si>
  <si>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</si>
  <si>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</si>
  <si>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</si>
  <si>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</si>
  <si>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</si>
  <si>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</si>
  <si>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</si>
  <si>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</si>
  <si>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</si>
  <si>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</si>
  <si>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</si>
  <si>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</si>
  <si>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</si>
  <si>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</si>
  <si>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</si>
  <si>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</si>
  <si>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</si>
  <si>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</si>
  <si>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</si>
  <si>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</si>
  <si>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</si>
  <si>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</si>
  <si>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</si>
  <si>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</si>
  <si>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</si>
  <si>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</si>
  <si>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</si>
  <si>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</si>
  <si>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</si>
  <si>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</si>
  <si>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</si>
  <si>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</si>
  <si>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</si>
  <si>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</si>
  <si>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</si>
  <si>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</si>
  <si>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</si>
  <si>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</si>
  <si>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</si>
  <si>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</si>
  <si>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</si>
  <si>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</si>
  <si>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</si>
  <si>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</si>
  <si>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</si>
  <si>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</si>
  <si>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</si>
  <si>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</si>
  <si>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</si>
  <si>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</si>
  <si>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</si>
  <si>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</si>
  <si>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</si>
  <si>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</si>
  <si>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</si>
  <si>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</si>
  <si>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</si>
  <si>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</si>
  <si>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</si>
  <si>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</si>
  <si>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</si>
  <si>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</si>
  <si>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</si>
  <si>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</si>
  <si>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</si>
  <si>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</si>
  <si>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</si>
  <si>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</si>
  <si>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</si>
  <si>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</si>
  <si>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</si>
  <si>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</si>
  <si>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</si>
  <si>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</si>
  <si>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</si>
  <si>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</si>
  <si>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</si>
  <si>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</si>
  <si>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</si>
  <si>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</si>
  <si>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</si>
  <si>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</si>
  <si>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</si>
  <si>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</si>
  <si>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</si>
  <si>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</si>
  <si>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</si>
  <si>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</si>
  <si>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</si>
  <si>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</si>
  <si>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</si>
  <si>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</si>
  <si>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</si>
  <si>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</si>
  <si>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</si>
  <si>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</si>
  <si>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</si>
  <si>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</si>
  <si>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</si>
  <si>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</si>
  <si>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</si>
  <si>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</si>
  <si>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</si>
  <si>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</si>
  <si>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</si>
  <si>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</si>
  <si>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</si>
  <si>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</si>
  <si>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</si>
  <si>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</si>
  <si>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</si>
  <si>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</si>
  <si>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</si>
  <si>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</si>
  <si>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</si>
  <si>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</si>
  <si>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</si>
  <si>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</si>
  <si>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</si>
  <si>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</si>
  <si>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</si>
  <si>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</si>
  <si>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</si>
  <si>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</si>
  <si>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</si>
  <si>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</si>
  <si>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</si>
  <si>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</si>
  <si>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</si>
  <si>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</si>
  <si>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</si>
  <si>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</si>
  <si>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</si>
  <si>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</si>
  <si>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</si>
  <si>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</si>
  <si>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</si>
  <si>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</si>
  <si>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</si>
  <si>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</si>
  <si>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</si>
  <si>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</si>
  <si>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</si>
  <si>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</si>
  <si>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</si>
  <si>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</si>
  <si>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</si>
  <si>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</si>
  <si>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</si>
  <si>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</si>
  <si>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</si>
  <si>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</si>
  <si>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</si>
  <si>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</si>
  <si>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</si>
  <si>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</si>
  <si>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</si>
  <si>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</si>
  <si>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</si>
  <si>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</si>
  <si>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</si>
  <si>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</si>
  <si>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</si>
  <si>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</si>
  <si>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</si>
  <si>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</si>
  <si>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</si>
  <si>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</si>
  <si>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</si>
  <si>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</si>
  <si>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</si>
  <si>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</si>
  <si>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</si>
  <si>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</si>
  <si>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</si>
  <si>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</si>
  <si>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</si>
  <si>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</si>
  <si>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</si>
  <si>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</si>
  <si>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</si>
  <si>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</si>
  <si>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</si>
  <si>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</si>
  <si>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</si>
  <si>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</si>
  <si>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</si>
  <si>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</si>
  <si>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</si>
  <si>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</si>
  <si>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</si>
  <si>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</si>
  <si>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</si>
  <si>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</si>
  <si>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</si>
  <si>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</si>
  <si>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</si>
  <si>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</si>
  <si>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</si>
  <si>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</si>
  <si>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</si>
  <si>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</si>
  <si>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</si>
  <si>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</si>
  <si>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</si>
  <si>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</si>
  <si>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</si>
  <si>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</si>
  <si>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</si>
  <si>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</si>
  <si>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</si>
  <si>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</si>
  <si>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</si>
  <si>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</si>
  <si>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</si>
  <si>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</si>
  <si>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</si>
  <si>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</si>
  <si>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</si>
  <si>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</si>
  <si>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</si>
  <si>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</si>
  <si>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</si>
  <si>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</si>
  <si>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</si>
  <si>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</si>
  <si>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</si>
  <si>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</si>
  <si>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</si>
  <si>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</si>
  <si>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</si>
  <si>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</si>
  <si>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</si>
  <si>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</si>
  <si>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</si>
  <si>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</si>
  <si>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</si>
  <si>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</si>
  <si>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</si>
  <si>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</si>
  <si>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</si>
  <si>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</si>
  <si>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</si>
  <si>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</si>
  <si>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</si>
  <si>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</si>
  <si>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</si>
  <si>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</si>
  <si>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</si>
  <si>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</si>
  <si>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</si>
  <si>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</si>
  <si>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</si>
  <si>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</si>
  <si>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</si>
  <si>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</si>
  <si>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</si>
  <si>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</si>
  <si>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</si>
  <si>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</si>
  <si>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</si>
  <si>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</si>
  <si>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</si>
  <si>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</si>
  <si>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</si>
  <si>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</si>
  <si>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</si>
  <si>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</si>
  <si>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</si>
  <si>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</si>
  <si>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</si>
  <si>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</si>
  <si>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</si>
  <si>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</si>
  <si>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</si>
  <si>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</si>
  <si>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</si>
  <si>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</si>
  <si>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</si>
  <si>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</si>
  <si>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</si>
  <si>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</si>
  <si>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</si>
  <si>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</si>
  <si>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</si>
  <si>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</si>
  <si>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</si>
  <si>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</si>
  <si>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</si>
  <si>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</si>
  <si>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</si>
  <si>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</si>
  <si>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</si>
  <si>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</si>
  <si>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</si>
  <si>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</si>
  <si>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</si>
  <si>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</si>
  <si>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</si>
  <si>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</si>
  <si>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</si>
  <si>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</si>
  <si>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</si>
  <si>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</si>
  <si>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</si>
  <si>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</si>
  <si>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</si>
  <si>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</si>
  <si>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</si>
  <si>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</si>
  <si>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</si>
  <si>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</si>
  <si>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</si>
  <si>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</si>
  <si>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</si>
  <si>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</si>
  <si>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</si>
  <si>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</si>
  <si>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</si>
  <si>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</si>
  <si>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</si>
  <si>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</si>
  <si>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</si>
  <si>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</si>
  <si>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</si>
  <si>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</si>
  <si>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</si>
  <si>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</si>
  <si>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</si>
  <si>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</si>
  <si>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</si>
  <si>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</si>
  <si>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</si>
  <si>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</si>
  <si>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</si>
  <si>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</si>
  <si>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</si>
  <si>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</si>
  <si>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</si>
  <si>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</si>
  <si>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</si>
  <si>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</si>
  <si>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</si>
  <si>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</si>
  <si>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</si>
  <si>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</si>
  <si>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</si>
  <si>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</si>
  <si>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</si>
  <si>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</si>
  <si>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</si>
  <si>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</si>
  <si>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</si>
  <si>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</si>
  <si>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</si>
  <si>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</si>
  <si>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</si>
  <si>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</si>
  <si>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</si>
  <si>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</si>
  <si>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</si>
  <si>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</si>
  <si>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</si>
  <si>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</si>
  <si>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</si>
  <si>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</si>
  <si>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</si>
  <si>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</si>
  <si>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</si>
  <si>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</si>
  <si>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</si>
  <si>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</si>
  <si>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</si>
  <si>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</si>
  <si>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</si>
  <si>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</si>
  <si>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</si>
  <si>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</si>
  <si>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</si>
  <si>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</si>
  <si>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</si>
  <si>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</si>
  <si>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</si>
  <si>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</si>
  <si>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</si>
  <si>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</si>
  <si>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</si>
  <si>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</si>
  <si>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</si>
  <si>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</si>
  <si>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</si>
  <si>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</si>
  <si>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</si>
  <si>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</si>
  <si>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</si>
  <si>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</si>
  <si>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</si>
  <si>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</si>
  <si>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</si>
  <si>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</si>
  <si>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</si>
  <si>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</si>
  <si>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</si>
  <si>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</si>
  <si>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</si>
  <si>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</si>
  <si>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</si>
  <si>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</si>
  <si>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</si>
  <si>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</si>
  <si>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</si>
  <si>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</si>
  <si>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</si>
  <si>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</si>
  <si>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</si>
  <si>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</si>
  <si>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</si>
  <si>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</si>
  <si>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</si>
  <si>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</si>
  <si>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</si>
  <si>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</si>
  <si>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</si>
  <si>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</si>
  <si>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</si>
  <si>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</si>
  <si>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</si>
  <si>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</si>
  <si>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</si>
  <si>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</si>
  <si>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</si>
  <si>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</si>
  <si>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</si>
  <si>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</si>
  <si>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</si>
  <si>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</si>
  <si>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</si>
  <si>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</si>
  <si>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</si>
  <si>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</si>
  <si>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</si>
  <si>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</si>
  <si>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</si>
  <si>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</si>
  <si>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</si>
  <si>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</si>
  <si>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</si>
  <si>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</si>
  <si>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</si>
  <si>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</si>
  <si>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</si>
  <si>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</si>
  <si>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</si>
  <si>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</si>
  <si>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</si>
  <si>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</si>
  <si>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</si>
  <si>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</si>
  <si>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</si>
  <si>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</si>
  <si>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</si>
  <si>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</si>
  <si>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</si>
  <si>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</si>
  <si>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</si>
  <si>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</si>
  <si>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</si>
  <si>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</si>
  <si>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</si>
  <si>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</si>
  <si>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</si>
  <si>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</si>
  <si>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</si>
  <si>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</si>
  <si>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</si>
  <si>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</si>
  <si>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</si>
  <si>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</si>
  <si>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</si>
  <si>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</si>
  <si>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</si>
  <si>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</si>
  <si>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</si>
  <si>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</si>
  <si>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</si>
  <si>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</si>
  <si>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</si>
  <si>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</si>
  <si>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</si>
  <si>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</si>
  <si>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</si>
  <si>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</si>
  <si>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</si>
  <si>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</si>
  <si>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</si>
  <si>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</si>
  <si>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</si>
  <si>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</si>
  <si>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</si>
  <si>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</si>
  <si>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</si>
  <si>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</si>
  <si>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</si>
  <si>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</si>
  <si>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</si>
  <si>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</si>
  <si>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</si>
  <si>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</si>
  <si>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</si>
  <si>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</si>
  <si>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</si>
  <si>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</si>
  <si>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</si>
  <si>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</si>
  <si>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</si>
  <si>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</si>
  <si>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</si>
  <si>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</si>
  <si>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</si>
  <si>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</si>
  <si>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</si>
  <si>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</si>
  <si>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</si>
  <si>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</si>
  <si>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</si>
  <si>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</si>
  <si>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</si>
  <si>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</si>
  <si>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</si>
  <si>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</si>
  <si>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</si>
  <si>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</si>
  <si>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</si>
  <si>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</si>
  <si>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</si>
  <si>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</si>
  <si>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</si>
  <si>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</si>
  <si>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</si>
  <si>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</si>
  <si>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</si>
  <si>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</si>
  <si>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</si>
  <si>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</si>
  <si>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</si>
  <si>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</si>
  <si>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</si>
  <si>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</si>
  <si>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</si>
  <si>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</si>
  <si>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</si>
  <si>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</si>
  <si>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</si>
  <si>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</si>
  <si>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</si>
  <si>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</si>
  <si>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</si>
  <si>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</si>
  <si>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</si>
  <si>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</si>
  <si>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</si>
  <si>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</si>
  <si>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</si>
  <si>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</si>
  <si>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</si>
  <si>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</si>
  <si>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</si>
  <si>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</si>
  <si>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</si>
  <si>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</si>
  <si>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</si>
  <si>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</si>
  <si>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</si>
  <si>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</si>
  <si>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</si>
  <si>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</si>
  <si>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</si>
  <si>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</si>
  <si>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</si>
  <si>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</si>
  <si>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</si>
  <si>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</si>
  <si>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</si>
  <si>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</si>
  <si>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</si>
  <si>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</si>
  <si>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</si>
  <si>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</si>
  <si>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</si>
  <si>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</si>
  <si>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</si>
  <si>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</si>
  <si>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</si>
  <si>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</si>
  <si>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</si>
  <si>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</si>
  <si>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</si>
  <si>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</si>
  <si>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</si>
  <si>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</si>
  <si>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</si>
  <si>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</si>
  <si>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</si>
  <si>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</si>
  <si>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</si>
  <si>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</si>
  <si>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</si>
  <si>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</si>
  <si>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</si>
  <si>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</si>
  <si>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</si>
  <si>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</si>
  <si>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</si>
  <si>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</si>
  <si>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</si>
  <si>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</si>
  <si>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</si>
  <si>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</si>
  <si>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</si>
  <si>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</si>
  <si>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</si>
  <si>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</si>
  <si>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</si>
  <si>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</si>
  <si>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</si>
  <si>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</si>
  <si>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</si>
  <si>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</si>
  <si>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</si>
  <si>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</si>
  <si>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</si>
  <si>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</si>
  <si>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</si>
  <si>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</si>
  <si>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</si>
  <si>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</si>
  <si>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</si>
  <si>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</si>
  <si>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</si>
  <si>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</si>
  <si>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</si>
  <si>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</si>
  <si>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</si>
  <si>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</si>
  <si>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</si>
  <si>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</si>
  <si>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</si>
  <si>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</si>
  <si>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</si>
  <si>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</si>
  <si>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</si>
  <si>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</si>
  <si>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</si>
  <si>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</si>
  <si>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</si>
  <si>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</si>
  <si>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</si>
  <si>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</si>
  <si>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</si>
  <si>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</si>
  <si>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</si>
  <si>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</si>
  <si>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</si>
  <si>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</si>
  <si>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</si>
  <si>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</si>
  <si>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</si>
  <si>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</si>
  <si>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</si>
  <si>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</si>
  <si>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</si>
  <si>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</si>
  <si>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</si>
  <si>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</si>
  <si>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</si>
  <si>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</si>
  <si>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</si>
  <si>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</si>
  <si>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</si>
  <si>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</si>
  <si>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</si>
  <si>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</si>
  <si>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</si>
  <si>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</si>
  <si>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</si>
  <si>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</si>
  <si>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</si>
  <si>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</si>
  <si>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</si>
  <si>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</si>
  <si>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</si>
  <si>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</si>
  <si>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</si>
  <si>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</si>
  <si>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</si>
  <si>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</si>
  <si>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</si>
  <si>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</si>
  <si>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</si>
  <si>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</si>
  <si>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</si>
  <si>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</si>
  <si>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</si>
  <si>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</si>
  <si>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</si>
  <si>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</si>
  <si>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</si>
  <si>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</si>
  <si>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</si>
  <si>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</si>
  <si>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</si>
  <si>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</si>
  <si>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</si>
  <si>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</si>
  <si>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</si>
  <si>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</si>
  <si>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</si>
  <si>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</si>
  <si>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</si>
  <si>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</si>
  <si>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</si>
  <si>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</si>
  <si>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</si>
  <si>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</si>
  <si>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</si>
  <si>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</si>
  <si>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</si>
  <si>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</si>
  <si>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</si>
  <si>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</si>
  <si>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</si>
  <si>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</si>
  <si>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</si>
  <si>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</si>
  <si>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</si>
  <si>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</si>
  <si>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</si>
  <si>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</si>
  <si>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</si>
  <si>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</si>
  <si>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</si>
  <si>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</si>
  <si>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</si>
  <si>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</si>
  <si>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</si>
  <si>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</si>
  <si>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</si>
  <si>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</si>
  <si>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</si>
  <si>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</si>
  <si>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</si>
  <si>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</si>
  <si>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</si>
  <si>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</si>
  <si>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</si>
  <si>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</si>
  <si>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</si>
  <si>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</si>
  <si>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</si>
  <si>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</si>
  <si>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</si>
  <si>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</si>
  <si>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</si>
  <si>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</si>
  <si>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</si>
  <si>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</si>
  <si>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</si>
  <si>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</si>
  <si>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</si>
  <si>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</si>
  <si>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</si>
  <si>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</si>
  <si>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</si>
  <si>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</si>
  <si>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</si>
  <si>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</si>
  <si>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</si>
  <si>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</si>
  <si>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</si>
  <si>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</si>
  <si>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</si>
  <si>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</si>
  <si>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</si>
  <si>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</si>
  <si>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</si>
  <si>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</si>
  <si>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</si>
  <si>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</si>
  <si>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</si>
  <si>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</si>
  <si>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</si>
  <si>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</si>
  <si>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</si>
  <si>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</si>
  <si>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</si>
  <si>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</si>
  <si>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</si>
  <si>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</si>
  <si>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</si>
  <si>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</si>
  <si>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</si>
  <si>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</si>
  <si>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</si>
  <si>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</si>
  <si>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</si>
  <si>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</si>
  <si>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</si>
  <si>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</si>
  <si>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</si>
  <si>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</si>
  <si>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</si>
  <si>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</si>
  <si>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</si>
  <si>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</si>
  <si>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</si>
  <si>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</si>
  <si>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</si>
  <si>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</si>
  <si>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</si>
  <si>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</si>
  <si>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</si>
  <si>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</si>
  <si>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</si>
  <si>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</si>
  <si>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</si>
  <si>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</si>
  <si>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</si>
  <si>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</si>
  <si>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</si>
  <si>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</si>
  <si>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</si>
  <si>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</si>
  <si>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</si>
  <si>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</si>
  <si>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</si>
  <si>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</si>
  <si>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</si>
  <si>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</si>
  <si>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</si>
  <si>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</si>
  <si>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</si>
  <si>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</si>
  <si>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</si>
  <si>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</si>
  <si>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</si>
  <si>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</si>
  <si>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</si>
  <si>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</si>
  <si>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</si>
  <si>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</si>
  <si>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</si>
  <si>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</si>
  <si>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</si>
  <si>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</si>
  <si>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</si>
  <si>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</si>
  <si>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</si>
  <si>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</si>
  <si>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</si>
  <si>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</si>
  <si>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</si>
  <si>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</si>
  <si>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</si>
  <si>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</si>
  <si>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</si>
  <si>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</si>
  <si>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</si>
  <si>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</si>
  <si>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</si>
  <si>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</si>
  <si>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</si>
  <si>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</si>
  <si>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</si>
  <si>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</si>
  <si>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</si>
  <si>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</si>
  <si>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</si>
  <si>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</si>
  <si>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</si>
  <si>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</si>
  <si>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</si>
  <si>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</si>
  <si>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</si>
  <si>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</si>
  <si>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</si>
  <si>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</si>
  <si>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</si>
  <si>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</si>
  <si>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</si>
  <si>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</si>
  <si>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</si>
  <si>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</si>
  <si>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</si>
  <si>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</si>
  <si>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</si>
  <si>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</si>
  <si>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</si>
  <si>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</si>
  <si>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</si>
  <si>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</si>
  <si>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</si>
  <si>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</si>
  <si>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</si>
  <si>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</si>
  <si>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</si>
  <si>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</si>
  <si>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</si>
  <si>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</si>
  <si>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</si>
  <si>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</si>
  <si>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</si>
  <si>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</si>
  <si>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</si>
  <si>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</si>
  <si>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</si>
  <si>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</si>
  <si>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</si>
  <si>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</si>
  <si>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</si>
  <si>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</si>
  <si>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</si>
  <si>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</si>
  <si>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</si>
  <si>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</si>
  <si>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</si>
  <si>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</si>
  <si>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</si>
  <si>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</si>
  <si>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</si>
  <si>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</si>
  <si>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</si>
  <si>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</si>
  <si>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</si>
  <si>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</si>
  <si>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</si>
  <si>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</si>
  <si>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</si>
  <si>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</si>
  <si>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</si>
  <si>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</si>
  <si>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</si>
  <si>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</si>
  <si>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</si>
  <si>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</si>
  <si>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</si>
  <si>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</si>
  <si>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</si>
  <si>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</si>
  <si>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</si>
  <si>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</si>
  <si>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</si>
  <si>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</si>
  <si>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</si>
  <si>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</si>
  <si>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</si>
  <si>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</si>
  <si>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</si>
  <si>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</si>
  <si>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</si>
  <si>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</si>
  <si>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</si>
  <si>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</si>
  <si>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</si>
  <si>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</si>
  <si>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</si>
  <si>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</si>
  <si>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</si>
  <si>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</si>
  <si>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</si>
  <si>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</si>
  <si>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</si>
  <si>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</si>
  <si>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</si>
  <si>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</si>
  <si>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</si>
  <si>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</si>
  <si>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</si>
  <si>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</si>
  <si>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</si>
  <si>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</si>
  <si>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</si>
  <si>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</si>
  <si>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</si>
  <si>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</si>
  <si>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</si>
  <si>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</si>
  <si>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</si>
  <si>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</si>
  <si>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</si>
  <si>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</si>
  <si>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</si>
  <si>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</si>
  <si>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</si>
  <si>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</si>
  <si>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</si>
  <si>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</si>
  <si>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</si>
  <si>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</si>
  <si>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</si>
  <si>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</si>
  <si>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</si>
  <si>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</si>
  <si>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</si>
  <si>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</si>
  <si>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</si>
  <si>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</si>
  <si>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</si>
  <si>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</si>
  <si>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</si>
  <si>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</si>
  <si>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</si>
  <si>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</si>
  <si>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</si>
  <si>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</si>
  <si>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</si>
  <si>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</si>
  <si>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</si>
  <si>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</si>
  <si>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</si>
  <si>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</si>
  <si>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</si>
  <si>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</si>
  <si>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</si>
  <si>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</si>
  <si>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</si>
  <si>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</si>
  <si>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</si>
  <si>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</si>
  <si>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</si>
  <si>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</si>
  <si>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</si>
  <si>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</si>
  <si>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</si>
  <si>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</si>
  <si>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</si>
  <si>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</si>
  <si>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</si>
  <si>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</si>
  <si>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</si>
  <si>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</si>
  <si>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</si>
  <si>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</si>
  <si>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</si>
  <si>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</si>
  <si>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</si>
  <si>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</si>
  <si>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</si>
  <si>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</si>
  <si>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</si>
  <si>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</si>
  <si>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</si>
  <si>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</si>
  <si>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</si>
  <si>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</si>
  <si>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</si>
  <si>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</si>
  <si>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</si>
  <si>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</si>
  <si>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</si>
  <si>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</si>
  <si>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</si>
  <si>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</si>
  <si>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</si>
  <si>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</si>
  <si>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</si>
  <si>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</si>
  <si>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</si>
  <si>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</si>
  <si>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</si>
  <si>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</si>
  <si>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</si>
  <si>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</si>
  <si>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</si>
  <si>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</si>
  <si>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</si>
  <si>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</si>
  <si>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</si>
  <si>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</si>
  <si>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</si>
  <si>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</si>
  <si>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</si>
  <si>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</si>
  <si>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</si>
  <si>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</si>
  <si>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</si>
  <si>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</si>
  <si>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</si>
  <si>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</si>
  <si>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</si>
  <si>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</si>
  <si>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</si>
  <si>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</si>
  <si>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</si>
  <si>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</si>
  <si>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</si>
  <si>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</si>
  <si>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</si>
  <si>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</si>
  <si>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</si>
  <si>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</si>
  <si>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</si>
  <si>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</si>
  <si>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</si>
  <si>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</si>
  <si>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</si>
  <si>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</si>
  <si>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</si>
  <si>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</si>
  <si>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</si>
  <si>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</si>
  <si>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</si>
  <si>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</si>
  <si>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</si>
  <si>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</si>
  <si>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</si>
  <si>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</si>
  <si>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</si>
  <si>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</si>
  <si>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</si>
  <si>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</si>
  <si>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</si>
  <si>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</si>
  <si>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</si>
  <si>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</si>
  <si>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</si>
  <si>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</si>
  <si>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</si>
  <si>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</si>
  <si>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</si>
  <si>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</si>
  <si>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</si>
  <si>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</si>
  <si>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</si>
  <si>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</si>
  <si>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</si>
  <si>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</si>
  <si>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</si>
  <si>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</si>
  <si>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</si>
  <si>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</si>
  <si>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</si>
  <si>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</si>
  <si>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</si>
  <si>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</si>
  <si>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</si>
  <si>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</si>
  <si>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</si>
  <si>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</si>
  <si>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</si>
  <si>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</si>
  <si>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</si>
  <si>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</si>
  <si>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</si>
  <si>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</si>
  <si>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</si>
  <si>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</si>
  <si>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</si>
  <si>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</si>
  <si>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</si>
  <si>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</si>
  <si>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</si>
  <si>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</si>
  <si>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</si>
  <si>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</si>
  <si>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</si>
  <si>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</si>
  <si>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</si>
  <si>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</si>
  <si>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</si>
  <si>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</si>
  <si>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</si>
  <si>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</si>
  <si>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</si>
  <si>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</si>
  <si>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</si>
  <si>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</si>
  <si>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</si>
  <si>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</si>
  <si>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</si>
  <si>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</si>
  <si>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</si>
  <si>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</si>
  <si>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</si>
  <si>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</si>
  <si>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</si>
  <si>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</si>
  <si>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</si>
  <si>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</si>
  <si>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</si>
  <si>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</si>
  <si>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</si>
  <si>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</si>
  <si>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</si>
  <si>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</si>
  <si>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</si>
  <si>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</si>
  <si>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</si>
  <si>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</si>
  <si>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</si>
  <si>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</si>
  <si>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</si>
  <si>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</si>
  <si>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</si>
  <si>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</si>
  <si>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</si>
  <si>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</si>
  <si>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</si>
  <si>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</si>
  <si>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</si>
  <si>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</si>
  <si>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</si>
  <si>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</si>
  <si>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</si>
  <si>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</si>
  <si>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</si>
  <si>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</si>
  <si>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</si>
  <si>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</si>
  <si>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</si>
  <si>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</si>
  <si>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</si>
  <si>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</si>
  <si>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</si>
  <si>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</si>
  <si>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</si>
  <si>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</si>
  <si>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</si>
  <si>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</si>
  <si>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</si>
  <si>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</si>
  <si>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</si>
  <si>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</si>
  <si>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</si>
  <si>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</si>
  <si>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</si>
  <si>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</si>
  <si>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</si>
  <si>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</si>
  <si>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</si>
  <si>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</si>
  <si>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</si>
  <si>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</si>
  <si>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</si>
  <si>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</si>
  <si>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</si>
  <si>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</si>
  <si>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</si>
  <si>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</si>
  <si>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</si>
  <si>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</si>
  <si>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</si>
  <si>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</si>
  <si>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</si>
  <si>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</si>
  <si>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</si>
  <si>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</si>
  <si>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</si>
  <si>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</si>
  <si>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</si>
  <si>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</si>
  <si>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</si>
  <si>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</si>
  <si>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</si>
  <si>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</si>
  <si>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</si>
  <si>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</si>
  <si>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</si>
  <si>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</si>
  <si>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</si>
  <si>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</si>
  <si>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</si>
  <si>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</si>
  <si>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</si>
  <si>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</si>
  <si>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</si>
  <si>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</si>
  <si>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</si>
  <si>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</si>
  <si>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</si>
  <si>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</si>
  <si>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</si>
  <si>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</si>
  <si>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</si>
  <si>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</si>
  <si>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</si>
  <si>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</si>
  <si>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</si>
  <si>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</si>
  <si>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</si>
  <si>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</si>
  <si>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</si>
  <si>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</si>
  <si>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</si>
  <si>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</si>
  <si>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</si>
  <si>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</si>
  <si>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</si>
  <si>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</si>
  <si>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</si>
  <si>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</si>
  <si>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</si>
  <si>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</si>
  <si>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</si>
  <si>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</si>
  <si>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</si>
  <si>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</si>
  <si>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</si>
  <si>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</si>
  <si>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</si>
  <si>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</si>
  <si>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</si>
  <si>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</si>
  <si>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</si>
  <si>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</si>
  <si>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</si>
  <si>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</si>
  <si>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</si>
  <si>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</si>
  <si>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</si>
  <si>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</si>
  <si>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</si>
  <si>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</si>
  <si>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</si>
  <si>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</si>
  <si>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</si>
  <si>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</si>
  <si>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</si>
  <si>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</si>
  <si>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</si>
  <si>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</si>
  <si>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</si>
  <si>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</si>
  <si>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</si>
  <si>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</si>
  <si>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</si>
  <si>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</si>
  <si>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</si>
  <si>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</si>
  <si>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</si>
  <si>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</si>
  <si>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</si>
  <si>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</si>
  <si>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</si>
  <si>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</si>
  <si>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</si>
  <si>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</si>
  <si>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</si>
  <si>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</si>
  <si>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</si>
  <si>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</si>
  <si>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</si>
  <si>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</si>
  <si>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</si>
  <si>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</si>
  <si>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</si>
  <si>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</si>
  <si>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</si>
  <si>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</si>
  <si>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</si>
  <si>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</si>
  <si>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</si>
  <si>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</si>
  <si>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</si>
  <si>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</si>
  <si>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</si>
  <si>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</si>
  <si>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</si>
  <si>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</si>
  <si>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</si>
  <si>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</si>
  <si>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</si>
  <si>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</si>
  <si>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</si>
  <si>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</si>
  <si>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</si>
  <si>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</si>
  <si>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</si>
  <si>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</si>
  <si>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</si>
  <si>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</si>
  <si>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</si>
  <si>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</si>
  <si>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</si>
  <si>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</si>
  <si>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</si>
  <si>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</si>
  <si>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</si>
  <si>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</si>
  <si>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</si>
  <si>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</si>
  <si>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</si>
  <si>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</si>
  <si>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</si>
  <si>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</si>
  <si>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</si>
  <si>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</si>
  <si>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</si>
  <si>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</si>
  <si>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</si>
  <si>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</si>
  <si>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</si>
  <si>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</si>
  <si>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</si>
  <si>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</si>
  <si>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</si>
  <si>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</si>
  <si>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</si>
  <si>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</si>
  <si>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</si>
  <si>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</si>
  <si>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</si>
  <si>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</si>
  <si>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</si>
  <si>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</si>
  <si>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</si>
  <si>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</si>
  <si>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</si>
  <si>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</si>
  <si>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</si>
  <si>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</si>
  <si>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</si>
  <si>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</si>
  <si>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</si>
  <si>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</si>
  <si>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</si>
  <si>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</si>
  <si>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</si>
  <si>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</si>
  <si>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</si>
  <si>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</si>
  <si>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</si>
  <si>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</si>
  <si>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</si>
  <si>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</si>
  <si>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</si>
  <si>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</si>
  <si>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</si>
  <si>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</si>
  <si>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</si>
  <si>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</si>
  <si>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</si>
  <si>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</si>
  <si>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</si>
  <si>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</si>
  <si>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</si>
  <si>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</si>
  <si>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</si>
  <si>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</si>
  <si>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</si>
  <si>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</si>
  <si>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</si>
  <si>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</si>
  <si>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</si>
  <si>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</si>
  <si>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</si>
  <si>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</si>
  <si>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</si>
  <si>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</si>
  <si>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</si>
  <si>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</si>
  <si>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</si>
  <si>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</si>
  <si>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</si>
  <si>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</si>
  <si>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</si>
  <si>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</si>
  <si>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</si>
  <si>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</si>
  <si>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</si>
  <si>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</si>
  <si>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</si>
  <si>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</si>
  <si>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</si>
  <si>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</si>
  <si>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</si>
  <si>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</si>
  <si>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</si>
  <si>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</si>
  <si>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</si>
  <si>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</si>
  <si>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</si>
  <si>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</si>
  <si>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</si>
  <si>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</si>
  <si>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</si>
  <si>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</si>
  <si>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</si>
  <si>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</si>
  <si>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</si>
  <si>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</si>
  <si>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</si>
  <si>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</si>
  <si>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</si>
  <si>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</si>
  <si>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</si>
  <si>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</si>
  <si>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</si>
  <si>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</si>
  <si>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</si>
  <si>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</si>
  <si>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</si>
  <si>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</si>
  <si>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</si>
  <si>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</si>
  <si>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</si>
  <si>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</si>
  <si>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</si>
  <si>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</si>
  <si>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</si>
  <si>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</si>
  <si>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</si>
  <si>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</si>
  <si>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</si>
  <si>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</si>
  <si>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</si>
  <si>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</si>
  <si>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</si>
  <si>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</si>
  <si>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</si>
  <si>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</si>
  <si>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</si>
  <si>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</si>
  <si>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</si>
  <si>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</si>
  <si>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</si>
  <si>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</si>
  <si>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</si>
  <si>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</si>
  <si>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</si>
  <si>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</si>
  <si>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</si>
  <si>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</si>
  <si>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</si>
  <si>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</si>
  <si>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</si>
  <si>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</si>
  <si>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</si>
  <si>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</si>
  <si>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</si>
  <si>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</si>
  <si>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</si>
  <si>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</si>
  <si>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</si>
  <si>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</si>
  <si>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</si>
  <si>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</si>
  <si>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</si>
  <si>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</si>
  <si>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</si>
  <si>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</si>
  <si>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</si>
  <si>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</si>
  <si>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</si>
  <si>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</si>
  <si>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</si>
  <si>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</si>
  <si>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</si>
  <si>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</si>
  <si>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</si>
  <si>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</si>
  <si>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</si>
  <si>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</si>
  <si>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</si>
  <si>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</si>
  <si>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</si>
  <si>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</si>
  <si>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</si>
  <si>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</si>
  <si>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</si>
  <si>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</si>
  <si>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</si>
  <si>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</si>
  <si>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</si>
  <si>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</si>
  <si>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</si>
  <si>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</si>
  <si>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</si>
  <si>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</si>
  <si>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</si>
  <si>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</si>
  <si>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</si>
  <si>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</si>
  <si>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</si>
  <si>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</si>
  <si>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</si>
  <si>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</si>
  <si>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</si>
  <si>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</si>
  <si>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</si>
  <si>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</si>
  <si>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</si>
  <si>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</si>
  <si>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</si>
  <si>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</si>
  <si>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</si>
  <si>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</si>
  <si>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</si>
  <si>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</si>
  <si>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</si>
  <si>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</si>
  <si>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</si>
  <si>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</si>
  <si>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</si>
  <si>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</si>
  <si>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</si>
  <si>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</si>
  <si>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</si>
  <si>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</si>
  <si>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</si>
  <si>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</si>
  <si>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</si>
  <si>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</si>
  <si>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</si>
  <si>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</si>
  <si>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</si>
  <si>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</si>
  <si>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</si>
  <si>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</si>
  <si>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</si>
  <si>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</si>
  <si>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</si>
  <si>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</si>
  <si>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</si>
  <si>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</si>
  <si>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</si>
  <si>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</si>
  <si>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</si>
  <si>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</si>
  <si>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</si>
  <si>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</si>
  <si>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</si>
  <si>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</si>
  <si>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</si>
  <si>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</si>
  <si>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</si>
  <si>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</si>
  <si>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</si>
  <si>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</si>
  <si>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</si>
  <si>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</si>
  <si>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</si>
  <si>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</si>
  <si>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</si>
  <si>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</si>
  <si>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</si>
  <si>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</si>
  <si>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</si>
  <si>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</si>
  <si>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</si>
  <si>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</si>
  <si>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</si>
  <si>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</si>
  <si>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</si>
  <si>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</si>
  <si>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</si>
  <si>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</si>
  <si>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</si>
  <si>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</si>
  <si>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</si>
  <si>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</si>
  <si>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</si>
  <si>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</si>
  <si>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</si>
  <si>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</si>
  <si>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</si>
  <si>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</si>
  <si>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</si>
  <si>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</si>
  <si>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</si>
  <si>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</si>
  <si>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</si>
  <si>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</si>
  <si>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</si>
  <si>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</si>
  <si>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</si>
  <si>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</si>
  <si>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</si>
  <si>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</si>
  <si>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</si>
  <si>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</si>
  <si>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</si>
  <si>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</si>
  <si>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</si>
  <si>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</si>
  <si>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</si>
  <si>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</si>
  <si>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</si>
  <si>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</si>
  <si>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</si>
  <si>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</si>
  <si>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</si>
  <si>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</si>
  <si>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</si>
  <si>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</si>
  <si>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</si>
  <si>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</si>
  <si>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</si>
  <si>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</si>
  <si>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</si>
  <si>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</si>
  <si>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</si>
  <si>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</si>
  <si>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</si>
  <si>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</si>
  <si>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</si>
  <si>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</si>
  <si>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</si>
  <si>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</si>
  <si>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</si>
  <si>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</si>
  <si>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</si>
  <si>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</si>
  <si>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</si>
  <si>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</si>
  <si>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</si>
  <si>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</si>
  <si>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</si>
  <si>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</si>
  <si>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</si>
  <si>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</si>
  <si>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</si>
  <si>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</si>
  <si>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</si>
  <si>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</si>
  <si>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</si>
  <si>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</si>
  <si>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</si>
  <si>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</si>
  <si>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</si>
  <si>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</si>
  <si>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</si>
  <si>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</si>
  <si>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</si>
  <si>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</si>
  <si>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</si>
  <si>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</si>
  <si>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</si>
  <si>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</si>
  <si>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</si>
  <si>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</si>
  <si>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</si>
  <si>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</si>
  <si>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</si>
  <si>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</si>
  <si>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</si>
  <si>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</si>
  <si>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</si>
  <si>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</si>
  <si>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</si>
  <si>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</si>
  <si>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</si>
  <si>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</si>
  <si>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</si>
  <si>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</si>
  <si>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</si>
  <si>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</si>
  <si>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</si>
  <si>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</si>
  <si>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</si>
  <si>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</si>
  <si>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</si>
  <si>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</si>
  <si>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</si>
  <si>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</si>
  <si>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</si>
  <si>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</si>
  <si>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</si>
  <si>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</si>
  <si>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</si>
  <si>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</si>
  <si>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</si>
  <si>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</si>
  <si>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</si>
  <si>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</si>
  <si>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</si>
  <si>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</si>
  <si>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</si>
  <si>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</si>
  <si>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</si>
  <si>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</si>
  <si>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</si>
  <si>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</si>
  <si>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</si>
  <si>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</si>
  <si>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</si>
  <si>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</si>
  <si>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</si>
  <si>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</si>
  <si>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</si>
  <si>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</si>
  <si>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</si>
  <si>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</si>
  <si>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</si>
  <si>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</si>
  <si>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</si>
  <si>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</si>
  <si>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</si>
  <si>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</si>
  <si>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</si>
  <si>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</si>
  <si>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</si>
  <si>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</si>
  <si>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</si>
  <si>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</si>
  <si>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</si>
  <si>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</si>
  <si>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</si>
  <si>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</si>
  <si>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</si>
  <si>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</si>
  <si>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</si>
  <si>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</si>
  <si>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</si>
  <si>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</si>
  <si>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</si>
  <si>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</si>
  <si>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</si>
  <si>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</si>
  <si>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</si>
  <si>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</si>
  <si>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</si>
  <si>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</si>
  <si>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</si>
  <si>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</si>
  <si>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</si>
  <si>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</si>
  <si>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</si>
  <si>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</si>
  <si>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</si>
  <si>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</si>
  <si>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</si>
  <si>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</si>
  <si>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</si>
  <si>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</si>
  <si>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</si>
  <si>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</si>
  <si>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</si>
  <si>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</si>
  <si>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</si>
  <si>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</si>
  <si>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</si>
  <si>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</si>
  <si>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</si>
  <si>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</si>
  <si>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</si>
  <si>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</si>
  <si>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</si>
  <si>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</si>
  <si>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</si>
  <si>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</si>
  <si>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</si>
  <si>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</si>
  <si>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</si>
  <si>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</si>
  <si>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</si>
  <si>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</si>
  <si>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</si>
  <si>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</si>
  <si>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</si>
  <si>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</si>
  <si>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</si>
  <si>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</si>
  <si>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</si>
  <si>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</si>
  <si>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</si>
  <si>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</si>
  <si>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</si>
  <si>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</si>
  <si>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</si>
  <si>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</si>
  <si>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</si>
  <si>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</si>
  <si>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</si>
  <si>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</si>
  <si>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</si>
  <si>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</si>
  <si>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</si>
  <si>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</si>
  <si>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</si>
  <si>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</si>
  <si>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</si>
  <si>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</si>
  <si>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</si>
  <si>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</si>
  <si>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</si>
  <si>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</si>
  <si>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</si>
  <si>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</si>
  <si>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</si>
  <si>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</si>
  <si>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</si>
  <si>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</si>
  <si>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</si>
  <si>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</si>
  <si>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</si>
  <si>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</si>
  <si>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</si>
  <si>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</si>
  <si>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</si>
  <si>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</si>
  <si>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</si>
  <si>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</si>
  <si>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</si>
  <si>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</si>
  <si>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</si>
  <si>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</si>
  <si>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</si>
  <si>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</si>
  <si>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</si>
  <si>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</si>
  <si>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</si>
  <si>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</si>
  <si>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</si>
  <si>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</si>
  <si>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</si>
  <si>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</si>
  <si>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</si>
  <si>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</si>
  <si>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</si>
  <si>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</si>
  <si>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</si>
  <si>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</si>
  <si>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</si>
  <si>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</si>
  <si>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</si>
  <si>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</si>
  <si>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</si>
  <si>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</si>
  <si>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</si>
  <si>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</si>
  <si>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</si>
  <si>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</si>
  <si>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</si>
  <si>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</si>
  <si>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</si>
  <si>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</si>
  <si>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</si>
  <si>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</si>
  <si>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</si>
  <si>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</si>
  <si>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</si>
  <si>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</si>
  <si>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</si>
  <si>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</si>
  <si>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</si>
  <si>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</si>
  <si>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</si>
  <si>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</si>
  <si>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</si>
  <si>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</si>
  <si>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</si>
  <si>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</si>
  <si>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</si>
  <si>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</si>
  <si>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</si>
  <si>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</si>
  <si>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</si>
  <si>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</si>
  <si>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</si>
  <si>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</si>
  <si>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</si>
  <si>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</si>
  <si>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</si>
  <si>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</si>
  <si>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</si>
  <si>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</si>
  <si>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</si>
  <si>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</si>
  <si>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</si>
  <si>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</si>
  <si>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</si>
  <si>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</si>
  <si>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</si>
  <si>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</si>
  <si>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</si>
  <si>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</si>
  <si>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</si>
  <si>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</si>
  <si>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</si>
  <si>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</si>
  <si>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</si>
  <si>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</si>
  <si>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</si>
  <si>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</si>
  <si>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</si>
  <si>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</si>
  <si>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</si>
  <si>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</si>
  <si>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</si>
  <si>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</si>
  <si>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</si>
  <si>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</si>
  <si>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</si>
  <si>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</si>
  <si>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</si>
  <si>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</si>
  <si>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</si>
  <si>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</si>
  <si>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</si>
  <si>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</si>
  <si>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</si>
  <si>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</si>
  <si>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</si>
  <si>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</si>
  <si>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</si>
  <si>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</si>
  <si>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</si>
  <si>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</si>
  <si>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</si>
  <si>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</si>
  <si>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</si>
  <si>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</si>
  <si>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</si>
  <si>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</si>
  <si>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</si>
  <si>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</si>
  <si>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</si>
  <si>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</si>
  <si>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</si>
  <si>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</si>
  <si>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</si>
  <si>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</si>
  <si>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</si>
  <si>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</si>
  <si>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</si>
  <si>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</si>
  <si>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</si>
  <si>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</si>
  <si>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</si>
  <si>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</si>
  <si>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</si>
  <si>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</si>
  <si>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</si>
  <si>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</si>
  <si>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</si>
  <si>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</si>
  <si>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</si>
  <si>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</si>
  <si>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</si>
  <si>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</si>
  <si>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</si>
  <si>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</si>
  <si>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</si>
  <si>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</si>
  <si>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</si>
  <si>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</si>
  <si>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</si>
  <si>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</si>
  <si>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</si>
  <si>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</si>
  <si>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</si>
  <si>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</si>
  <si>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</si>
  <si>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</si>
  <si>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</si>
  <si>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</si>
  <si>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</si>
  <si>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</si>
  <si>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</si>
  <si>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</si>
  <si>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</si>
  <si>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</si>
  <si>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</si>
  <si>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</si>
  <si>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</si>
  <si>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</si>
  <si>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</si>
  <si>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</si>
  <si>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</si>
  <si>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</si>
  <si>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</si>
  <si>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</si>
  <si>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</si>
  <si>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</si>
  <si>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</si>
  <si>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</si>
  <si>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</si>
  <si>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</si>
  <si>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</si>
  <si>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</si>
  <si>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</si>
  <si>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</si>
  <si>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</si>
  <si>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</si>
  <si>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</si>
  <si>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</si>
  <si>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</si>
  <si>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</si>
  <si>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</si>
  <si>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</si>
  <si>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</si>
  <si>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</si>
  <si>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</si>
  <si>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</si>
  <si>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</si>
  <si>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</si>
  <si>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</si>
  <si>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</si>
  <si>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</si>
  <si>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</si>
  <si>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</si>
  <si>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</si>
  <si>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</si>
  <si>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</si>
  <si>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</si>
  <si>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</si>
  <si>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</si>
  <si>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</si>
  <si>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</si>
  <si>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</si>
  <si>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</si>
  <si>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</si>
  <si>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</si>
  <si>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</si>
  <si>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</si>
  <si>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</si>
  <si>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</si>
  <si>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</si>
  <si>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</si>
  <si>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</si>
  <si>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</si>
  <si>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</si>
  <si>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</si>
  <si>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</si>
  <si>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</si>
  <si>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</si>
  <si>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</si>
  <si>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</si>
  <si>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</si>
  <si>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</si>
  <si>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</si>
  <si>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</si>
  <si>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</si>
  <si>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</si>
  <si>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</si>
  <si>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</si>
  <si>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</si>
  <si>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</si>
  <si>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</si>
  <si>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</si>
  <si>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</si>
  <si>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</si>
  <si>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</si>
  <si>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</si>
  <si>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</si>
  <si>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</si>
  <si>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</si>
  <si>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</si>
  <si>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</si>
  <si>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</si>
  <si>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</si>
  <si>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</si>
  <si>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</si>
  <si>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</si>
  <si>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</si>
  <si>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</si>
  <si>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</si>
  <si>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</si>
  <si>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</si>
  <si>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</si>
  <si>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</si>
  <si>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</si>
  <si>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</si>
  <si>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</si>
  <si>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</si>
  <si>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</si>
  <si>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</si>
  <si>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</si>
  <si>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</si>
  <si>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</si>
  <si>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</si>
  <si>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</si>
  <si>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</si>
  <si>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</si>
  <si>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</si>
  <si>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</si>
  <si>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</si>
  <si>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</si>
  <si>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</si>
  <si>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</si>
  <si>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</si>
  <si>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</si>
  <si>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</si>
  <si>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</si>
  <si>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</si>
  <si>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</si>
  <si>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</si>
  <si>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</si>
  <si>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</si>
  <si>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</si>
  <si>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</si>
  <si>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</si>
  <si>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</si>
  <si>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</si>
  <si>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</si>
  <si>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</si>
  <si>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</si>
  <si>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</si>
  <si>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</si>
  <si>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</si>
  <si>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</si>
  <si>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</si>
  <si>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</si>
  <si>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</si>
  <si>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</si>
  <si>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</si>
  <si>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</si>
  <si>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</si>
  <si>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</si>
  <si>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</si>
  <si>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</si>
  <si>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</si>
  <si>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</si>
  <si>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</si>
  <si>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</si>
  <si>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</si>
  <si>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</si>
  <si>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</si>
  <si>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</si>
  <si>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</si>
  <si>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</si>
  <si>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</si>
  <si>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</si>
  <si>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</si>
  <si>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</si>
  <si>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</si>
  <si>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</si>
  <si>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</si>
  <si>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</si>
  <si>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</si>
  <si>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</si>
  <si>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</si>
  <si>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</si>
  <si>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</si>
  <si>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</si>
  <si>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</si>
  <si>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</si>
  <si>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</si>
  <si>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</si>
  <si>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</si>
  <si>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</si>
  <si>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</si>
  <si>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</si>
  <si>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</si>
  <si>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</si>
  <si>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</si>
  <si>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</si>
  <si>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</si>
  <si>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</si>
  <si>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</si>
  <si>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</si>
  <si>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</si>
  <si>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</si>
  <si>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</si>
  <si>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</si>
  <si>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</si>
  <si>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</si>
  <si>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</si>
  <si>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</si>
  <si>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</si>
  <si>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</si>
  <si>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</si>
  <si>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</si>
  <si>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</si>
  <si>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</si>
  <si>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</si>
  <si>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</si>
  <si>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</si>
  <si>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</si>
  <si>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</si>
  <si>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</si>
  <si>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</si>
  <si>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</si>
  <si>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</si>
  <si>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</si>
  <si>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</si>
  <si>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</si>
  <si>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</si>
  <si>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</si>
  <si>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</si>
  <si>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</si>
  <si>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</si>
  <si>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</si>
  <si>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</si>
  <si>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</si>
  <si>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</si>
  <si>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</si>
  <si>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</si>
  <si>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</si>
  <si>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</si>
  <si>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</si>
  <si>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</si>
  <si>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</si>
  <si>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</si>
  <si>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</si>
  <si>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</si>
  <si>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</si>
  <si>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</si>
  <si>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</si>
  <si>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</si>
  <si>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</si>
  <si>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</si>
  <si>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</si>
  <si>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</si>
  <si>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</si>
  <si>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</si>
  <si>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</si>
  <si>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</si>
  <si>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</si>
  <si>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</si>
  <si>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</si>
  <si>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</si>
  <si>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</si>
  <si>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</si>
  <si>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</si>
  <si>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</si>
  <si>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</si>
  <si>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</si>
  <si>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</si>
  <si>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</si>
  <si>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</si>
  <si>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</si>
  <si>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</si>
  <si>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</si>
  <si>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</si>
  <si>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</si>
  <si>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</si>
  <si>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</si>
  <si>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</si>
  <si>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</si>
  <si>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</si>
  <si>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</si>
  <si>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</si>
  <si>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</si>
  <si>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</si>
  <si>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</si>
  <si>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</si>
  <si>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</si>
  <si>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</si>
  <si>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</si>
  <si>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</si>
  <si>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</si>
  <si>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</si>
  <si>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</si>
  <si>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</si>
  <si>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</si>
  <si>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</si>
  <si>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</si>
  <si>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</si>
  <si>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</si>
  <si>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</si>
  <si>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</si>
  <si>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</si>
  <si>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</si>
  <si>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</si>
  <si>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</si>
  <si>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</si>
  <si>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</si>
  <si>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</si>
  <si>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</si>
  <si>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</si>
  <si>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</si>
  <si>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</si>
  <si>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</si>
  <si>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</si>
  <si>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</si>
  <si>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</si>
  <si>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</si>
  <si>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</si>
  <si>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</si>
  <si>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</si>
  <si>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</si>
  <si>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</si>
  <si>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</si>
  <si>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</si>
  <si>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</si>
  <si>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</si>
  <si>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</si>
  <si>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</si>
  <si>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</si>
  <si>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</si>
  <si>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</si>
  <si>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</si>
  <si>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</si>
  <si>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</si>
  <si>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</si>
  <si>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</si>
  <si>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</si>
  <si>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</si>
  <si>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</si>
  <si>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</si>
  <si>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</si>
  <si>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</si>
  <si>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</si>
  <si>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</si>
  <si>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</si>
  <si>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</si>
  <si>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</si>
  <si>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</si>
  <si>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</si>
  <si>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</si>
  <si>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</si>
  <si>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</si>
  <si>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</si>
  <si>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</si>
  <si>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</si>
  <si>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</si>
  <si>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</si>
  <si>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</si>
  <si>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</si>
  <si>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</si>
  <si>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</si>
  <si>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</si>
  <si>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</si>
  <si>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</si>
  <si>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</si>
  <si>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</si>
  <si>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</si>
  <si>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</si>
  <si>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</si>
  <si>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</si>
  <si>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</si>
  <si>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</si>
  <si>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</si>
  <si>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</si>
  <si>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</si>
  <si>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</si>
  <si>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</si>
  <si>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</si>
  <si>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</si>
  <si>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</si>
  <si>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</si>
  <si>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</si>
  <si>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</si>
  <si>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</si>
  <si>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</si>
  <si>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</si>
  <si>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</si>
  <si>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</si>
  <si>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</si>
  <si>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</si>
  <si>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</si>
  <si>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</si>
  <si>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</si>
  <si>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</si>
  <si>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</si>
  <si>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</si>
  <si>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</si>
  <si>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</si>
  <si>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</si>
  <si>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</si>
  <si>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</si>
  <si>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</si>
  <si>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</si>
  <si>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</si>
  <si>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</si>
  <si>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</si>
  <si>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</si>
  <si>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</si>
  <si>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</si>
  <si>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</si>
  <si>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</si>
  <si>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</si>
  <si>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</si>
  <si>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</si>
  <si>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</si>
  <si>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</si>
  <si>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</si>
  <si>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</si>
  <si>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</si>
  <si>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</si>
  <si>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</si>
  <si>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</si>
  <si>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</si>
  <si>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</si>
  <si>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</si>
  <si>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</si>
  <si>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</si>
  <si>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</si>
  <si>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</si>
  <si>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</si>
  <si>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</si>
  <si>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</si>
  <si>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</si>
  <si>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</si>
  <si>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</si>
  <si>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</si>
  <si>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</si>
  <si>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</si>
  <si>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</si>
  <si>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</si>
  <si>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</si>
  <si>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</si>
  <si>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</si>
  <si>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</si>
  <si>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</si>
  <si>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</si>
  <si>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</si>
  <si>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</si>
  <si>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</si>
  <si>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</si>
  <si>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</si>
  <si>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</si>
  <si>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</si>
  <si>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</si>
  <si>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</si>
  <si>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</si>
  <si>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</si>
  <si>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</si>
  <si>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</si>
  <si>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</si>
  <si>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</si>
  <si>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</si>
  <si>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</si>
  <si>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</si>
  <si>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</si>
  <si>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</si>
  <si>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</si>
  <si>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</si>
  <si>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</si>
  <si>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</si>
  <si>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</si>
  <si>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</si>
  <si>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</si>
  <si>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</si>
  <si>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</si>
  <si>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</si>
  <si>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</si>
  <si>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</si>
  <si>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</si>
  <si>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</si>
  <si>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</si>
  <si>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</si>
  <si>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</si>
  <si>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</si>
  <si>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</si>
  <si>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</si>
  <si>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</si>
  <si>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</si>
  <si>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</si>
  <si>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</si>
  <si>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</si>
  <si>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</si>
  <si>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</si>
  <si>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</si>
  <si>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</si>
  <si>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</si>
  <si>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</si>
  <si>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</si>
  <si>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</si>
  <si>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</si>
  <si>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</si>
  <si>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</si>
  <si>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</si>
  <si>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</si>
  <si>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</si>
  <si>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</si>
  <si>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</si>
  <si>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</si>
  <si>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</si>
  <si>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</si>
  <si>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</si>
  <si>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</si>
  <si>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</si>
  <si>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</si>
  <si>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</si>
  <si>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</si>
  <si>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</si>
  <si>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</si>
  <si>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</si>
  <si>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</si>
  <si>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</si>
  <si>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</si>
  <si>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</si>
  <si>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</si>
  <si>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</si>
  <si>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</si>
  <si>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</si>
  <si>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</si>
  <si>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</si>
  <si>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</si>
  <si>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</si>
  <si>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</si>
  <si>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</si>
  <si>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</si>
  <si>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</si>
  <si>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</si>
  <si>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</si>
  <si>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</si>
  <si>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</si>
  <si>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</si>
  <si>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</si>
  <si>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</si>
  <si>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</si>
  <si>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</si>
  <si>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</si>
  <si>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</si>
  <si>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</si>
  <si>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</si>
  <si>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</si>
  <si>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</si>
  <si>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</si>
  <si>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</si>
  <si>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</si>
  <si>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</si>
  <si>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</si>
  <si>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</si>
  <si>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</si>
  <si>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</si>
  <si>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</si>
  <si>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</si>
  <si>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</si>
  <si>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</si>
  <si>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</si>
  <si>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</si>
  <si>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</si>
  <si>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</si>
  <si>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</si>
  <si>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</si>
  <si>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</si>
  <si>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</si>
  <si>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</si>
  <si>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</si>
  <si>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</si>
  <si>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</si>
  <si>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</si>
  <si>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</si>
  <si>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</si>
  <si>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</si>
  <si>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</si>
  <si>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</si>
  <si>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</si>
  <si>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</si>
  <si>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</si>
  <si>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</si>
  <si>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</si>
  <si>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</si>
  <si>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</si>
  <si>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</si>
  <si>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</si>
  <si>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</si>
  <si>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</si>
  <si>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</si>
  <si>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</si>
  <si>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</si>
  <si>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</si>
  <si>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</si>
  <si>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</si>
  <si>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</si>
  <si>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</si>
  <si>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</si>
  <si>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</si>
  <si>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</si>
  <si>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</si>
  <si>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</si>
  <si>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</si>
  <si>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</si>
  <si>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</si>
  <si>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</si>
  <si>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</si>
  <si>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</si>
  <si>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</si>
  <si>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</si>
  <si>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</si>
  <si>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</si>
  <si>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</si>
  <si>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</si>
  <si>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</si>
  <si>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</si>
  <si>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</si>
  <si>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</si>
  <si>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</si>
  <si>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</si>
  <si>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</si>
  <si>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</si>
  <si>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</si>
  <si>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</si>
  <si>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</si>
  <si>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</si>
  <si>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</si>
  <si>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</si>
  <si>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</si>
  <si>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</si>
  <si>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</si>
  <si>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</si>
  <si>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</si>
  <si>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</si>
  <si>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</si>
  <si>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</si>
  <si>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</si>
  <si>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</si>
  <si>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</si>
  <si>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</si>
  <si>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</si>
  <si>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</si>
  <si>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</si>
  <si>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</si>
  <si>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</si>
  <si>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</si>
  <si>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</si>
  <si>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</si>
  <si>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</si>
  <si>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</si>
  <si>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</si>
  <si>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</si>
  <si>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</si>
  <si>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</si>
  <si>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</si>
  <si>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</si>
  <si>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</si>
  <si>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</si>
  <si>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</si>
  <si>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</si>
  <si>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</si>
  <si>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</si>
  <si>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</si>
  <si>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</si>
  <si>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</si>
  <si>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</si>
  <si>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</si>
  <si>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</si>
  <si>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</si>
  <si>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</si>
  <si>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</si>
  <si>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</si>
  <si>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</si>
  <si>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</si>
  <si>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</si>
  <si>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</si>
  <si>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</si>
  <si>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</si>
  <si>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</si>
  <si>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</si>
  <si>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</si>
  <si>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</si>
  <si>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</si>
  <si>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</si>
  <si>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</si>
  <si>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</si>
  <si>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</si>
  <si>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</si>
  <si>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</si>
  <si>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</si>
  <si>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</si>
  <si>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</si>
  <si>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</si>
  <si>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</si>
  <si>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</si>
  <si>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</si>
  <si>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</si>
  <si>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</si>
  <si>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</si>
  <si>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</si>
  <si>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</si>
  <si>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</si>
  <si>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</si>
  <si>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</si>
  <si>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</si>
  <si>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</si>
  <si>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</si>
  <si>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</si>
  <si>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</si>
  <si>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</si>
  <si>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</si>
  <si>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</si>
  <si>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</si>
  <si>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</si>
  <si>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</si>
  <si>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</si>
  <si>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</si>
  <si>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</si>
  <si>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</si>
  <si>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</si>
  <si>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</si>
  <si>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</si>
  <si>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</si>
  <si>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</si>
  <si>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</si>
  <si>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</si>
  <si>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</si>
  <si>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</si>
  <si>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</si>
  <si>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</si>
  <si>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</si>
  <si>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</si>
  <si>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</si>
  <si>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</si>
  <si>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</si>
  <si>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</si>
  <si>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</si>
  <si>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</si>
  <si>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</si>
  <si>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</si>
  <si>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</si>
  <si>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</si>
  <si>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</si>
  <si>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</si>
  <si>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</si>
  <si>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</si>
  <si>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</si>
  <si>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</si>
  <si>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</si>
  <si>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</si>
  <si>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</si>
  <si>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</si>
  <si>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</si>
  <si>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</si>
  <si>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</si>
  <si>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</si>
  <si>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</si>
  <si>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</si>
  <si>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</si>
  <si>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</si>
  <si>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</si>
  <si>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</si>
  <si>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</si>
  <si>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</si>
  <si>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</si>
  <si>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</si>
  <si>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</si>
  <si>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</si>
  <si>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</si>
  <si>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</si>
  <si>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</si>
  <si>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</si>
  <si>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</si>
  <si>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</si>
  <si>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</si>
  <si>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</si>
  <si>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</si>
  <si>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</si>
  <si>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</si>
  <si>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</si>
  <si>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</si>
  <si>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</si>
  <si>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</si>
  <si>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</si>
  <si>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</si>
  <si>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</si>
  <si>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</si>
  <si>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</si>
  <si>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</si>
  <si>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</si>
  <si>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</si>
  <si>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</si>
  <si>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</si>
  <si>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</si>
  <si>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</si>
  <si>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</si>
  <si>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</si>
  <si>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</si>
  <si>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</si>
  <si>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</si>
  <si>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</si>
  <si>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</si>
  <si>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</si>
  <si>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</si>
  <si>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</si>
  <si>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</si>
  <si>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</si>
  <si>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</si>
  <si>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</si>
  <si>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</si>
  <si>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</si>
  <si>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</si>
  <si>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</si>
  <si>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</si>
  <si>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</si>
  <si>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</si>
  <si>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</si>
  <si>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</si>
  <si>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</si>
  <si>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</si>
  <si>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</si>
  <si>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</si>
  <si>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</si>
  <si>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</si>
  <si>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</si>
  <si>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</si>
  <si>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</si>
  <si>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</si>
  <si>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</si>
  <si>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</si>
  <si>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</si>
  <si>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</si>
  <si>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</si>
  <si>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</si>
  <si>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</si>
  <si>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</si>
  <si>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</si>
  <si>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</si>
  <si>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</si>
  <si>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</si>
  <si>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</si>
  <si>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</si>
  <si>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</si>
  <si>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</si>
  <si>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</si>
  <si>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</si>
  <si>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</si>
  <si>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</si>
  <si>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</si>
  <si>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</si>
  <si>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</si>
  <si>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</si>
  <si>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</si>
  <si>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</si>
  <si>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</si>
  <si>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</si>
  <si>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</si>
  <si>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</si>
  <si>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</si>
  <si>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</si>
  <si>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</si>
  <si>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</si>
  <si>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</si>
  <si>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</si>
  <si>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</si>
  <si>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</si>
  <si>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</si>
  <si>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</si>
  <si>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</si>
  <si>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</si>
  <si>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</si>
  <si>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JOB AU DROIT DE JUZET D'IZAUT</t>
  </si>
  <si>
    <t>LE JOB</t>
  </si>
  <si>
    <t>05181200</t>
  </si>
  <si>
    <t>18310006400033</t>
  </si>
  <si>
    <t>Agence de l'Eau Adour-Garonne</t>
  </si>
  <si>
    <t>34255833500077</t>
  </si>
  <si>
    <t>AQUASCOP BIOLOGIE site de Monptellier</t>
  </si>
  <si>
    <t>IBMR-20-M154</t>
  </si>
  <si>
    <t>JOYCE LAMBERT, MAEL BARRET</t>
  </si>
  <si>
    <t>IBMR standard</t>
  </si>
  <si>
    <t>GAUCHE</t>
  </si>
  <si>
    <t>ETIAGE NORMAL</t>
  </si>
  <si>
    <t>FORTEMENT NUAGEUX</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</si>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</sst>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515681</v>
      </c>
      <c r="G10" s="97"/>
      <c r="H10" s="98"/>
    </row>
    <row r="11" spans="1:8" ht="15">
      <c r="A11" s="10" t="s">
        <v>2277</v>
      </c>
      <c r="B11" s="47">
        <v>44095</v>
      </c>
      <c r="D11" s="10" t="s">
        <v>2280</v>
      </c>
      <c r="E11" s="52">
        <v>6211363</v>
      </c>
      <c r="G11" s="97"/>
      <c r="H11" s="98"/>
    </row>
    <row r="12" spans="1:8" ht="15">
      <c r="A12" s="10" t="s">
        <v>2283</v>
      </c>
      <c r="B12" s="52" t="s">
        <v>5294</v>
      </c>
      <c r="D12" s="10" t="s">
        <v>2281</v>
      </c>
      <c r="E12" s="52">
        <v>515651</v>
      </c>
      <c r="G12" s="99"/>
      <c r="H12" s="100"/>
    </row>
    <row r="13" spans="1:5" ht="17.25" customHeight="1" thickBot="1">
      <c r="A13" s="2"/>
      <c r="B13" s="55"/>
      <c r="D13" s="10" t="s">
        <v>2282</v>
      </c>
      <c r="E13" s="52">
        <v>6211453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515681</v>
      </c>
    </row>
    <row r="18" spans="1:3" ht="15">
      <c r="A18" s="111"/>
      <c r="B18" s="49" t="s">
        <v>2267</v>
      </c>
      <c r="C18" s="61">
        <f>E11</f>
        <v>6211363</v>
      </c>
    </row>
    <row r="19" spans="1:2" ht="15">
      <c r="A19" s="3" t="s">
        <v>2063</v>
      </c>
      <c r="B19" s="29">
        <v>517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86</v>
      </c>
      <c r="D35" s="28" t="s">
        <v>2284</v>
      </c>
      <c r="E35" s="32">
        <v>14</v>
      </c>
    </row>
    <row r="36" spans="1:5" s="7" customFormat="1" ht="15" customHeight="1">
      <c r="A36" s="5" t="s">
        <v>2113</v>
      </c>
      <c r="B36" s="30">
        <v>85</v>
      </c>
      <c r="C36" s="6"/>
      <c r="D36" s="8" t="s">
        <v>2112</v>
      </c>
      <c r="E36" s="30">
        <v>15</v>
      </c>
    </row>
    <row r="37" spans="1:5" s="7" customFormat="1" ht="15" customHeight="1">
      <c r="A37" s="5" t="s">
        <v>2111</v>
      </c>
      <c r="B37" s="30">
        <v>2.4</v>
      </c>
      <c r="C37" s="6"/>
      <c r="D37" s="8" t="s">
        <v>2110</v>
      </c>
      <c r="E37" s="30">
        <v>2.2</v>
      </c>
    </row>
    <row r="38" spans="1:5" s="7" customFormat="1" ht="15" customHeight="1">
      <c r="A38" s="5" t="s">
        <v>2115</v>
      </c>
      <c r="B38" s="30">
        <v>8</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35">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0.7</v>
      </c>
      <c r="E100" s="35">
        <v>0.1</v>
      </c>
      <c r="F100" s="35" t="s">
        <v>2290</v>
      </c>
      <c r="G100" s="79"/>
      <c r="H100" s="80"/>
    </row>
    <row r="101" spans="1:8" ht="15">
      <c r="A101" s="33" t="s">
        <v>1641</v>
      </c>
      <c r="B101" s="20" t="str">
        <f>IF(A101="NEWCOD",IF(ISBLANK(G101),"renseigner le champ 'Nouveau taxon'",G101),VLOOKUP(A101,'Ref Taxo'!A:B,2,FALSE))</f>
        <v>Rhizoclonium</v>
      </c>
      <c r="C101" s="21">
        <f>IF(A101="NEWCOD",IF(ISBLANK(H101),"NoCod",H101),VLOOKUP(A101,'Ref Taxo'!A:D,4,FALSE))</f>
        <v>1125</v>
      </c>
      <c r="D101" s="34">
        <v>0.2</v>
      </c>
      <c r="E101" s="35"/>
      <c r="F101" s="35" t="s">
        <v>2290</v>
      </c>
      <c r="G101" s="79"/>
      <c r="H101" s="80"/>
    </row>
    <row r="102" spans="1:8" ht="15">
      <c r="A102" s="33" t="s">
        <v>1922</v>
      </c>
      <c r="B102" s="20" t="str">
        <f>IF(A102="NEWCOD",IF(ISBLANK(G102),"renseigner le champ 'Nouveau taxon'",G102),VLOOKUP(A102,'Ref Taxo'!A:B,2,FALSE))</f>
        <v>Tetraspora</v>
      </c>
      <c r="C102" s="21">
        <f>IF(A102="NEWCOD",IF(ISBLANK(H102),"NoCod",H102),VLOOKUP(A102,'Ref Taxo'!A:D,4,FALSE))</f>
        <v>1138</v>
      </c>
      <c r="D102" s="34">
        <v>0.01</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0.05</v>
      </c>
      <c r="E103" s="35">
        <v>0.1</v>
      </c>
      <c r="F103" s="35" t="s">
        <v>2290</v>
      </c>
      <c r="G103" s="79"/>
      <c r="H103" s="80"/>
    </row>
    <row r="104" spans="1:8" ht="15">
      <c r="A104" s="33" t="s">
        <v>466</v>
      </c>
      <c r="B104" s="20" t="str">
        <f>IF(A104="NEWCOD",IF(ISBLANK(G104),"renseigner le champ 'Nouveau taxon'",G104),VLOOKUP(A104,'Ref Taxo'!A:B,2,FALSE))</f>
        <v>Conocephalum conicum</v>
      </c>
      <c r="C104" s="21">
        <f>IF(A104="NEWCOD",IF(ISBLANK(H104),"NoCod",H104),VLOOKUP(A104,'Ref Taxo'!A:D,4,FALSE))</f>
        <v>1176</v>
      </c>
      <c r="D104" s="34">
        <v>0.01</v>
      </c>
      <c r="E104" s="35"/>
      <c r="F104" s="35" t="s">
        <v>2290</v>
      </c>
      <c r="G104" s="79"/>
      <c r="H104" s="80"/>
    </row>
    <row r="105" spans="1:8" ht="15">
      <c r="A105" s="33" t="s">
        <v>993</v>
      </c>
      <c r="B105" s="20" t="str">
        <f>IF(A105="NEWCOD",IF(ISBLANK(G105),"renseigner le champ 'Nouveau taxon'",G105),VLOOKUP(A105,'Ref Taxo'!A:B,2,FALSE))</f>
        <v>Jungermannia atrovirens</v>
      </c>
      <c r="C105" s="21">
        <f>IF(A105="NEWCOD",IF(ISBLANK(H105),"NoCod",H105),VLOOKUP(A105,'Ref Taxo'!A:D,4,FALSE))</f>
        <v>19820</v>
      </c>
      <c r="D105" s="34">
        <v>0.01</v>
      </c>
      <c r="E105" s="35"/>
      <c r="F105" s="35" t="s">
        <v>2290</v>
      </c>
      <c r="G105" s="79"/>
      <c r="H105" s="80"/>
    </row>
    <row r="106" spans="1:8" ht="15">
      <c r="A106" s="33" t="s">
        <v>1341</v>
      </c>
      <c r="B106" s="20" t="str">
        <f>IF(A106="NEWCOD",IF(ISBLANK(G106),"renseigner le champ 'Nouveau taxon'",G106),VLOOKUP(A106,'Ref Taxo'!A:B,2,FALSE))</f>
        <v>Pellia</v>
      </c>
      <c r="C106" s="21">
        <f>IF(A106="NEWCOD",IF(ISBLANK(H106),"NoCod",H106),VLOOKUP(A106,'Ref Taxo'!A:D,4,FALSE))</f>
        <v>1196</v>
      </c>
      <c r="D106" s="34">
        <v>0.01</v>
      </c>
      <c r="E106" s="35">
        <v>0.01</v>
      </c>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0.5</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0.05</v>
      </c>
      <c r="E108" s="35">
        <v>0.05</v>
      </c>
      <c r="F108" s="35" t="s">
        <v>2290</v>
      </c>
      <c r="G108" s="79"/>
      <c r="H108" s="80"/>
    </row>
    <row r="109" spans="1:8" ht="15">
      <c r="A109" s="33" t="s">
        <v>745</v>
      </c>
      <c r="B109" s="20" t="str">
        <f>IF(A109="NEWCOD",IF(ISBLANK(G109),"renseigner le champ 'Nouveau taxon'",G109),VLOOKUP(A109,'Ref Taxo'!A:B,2,FALSE))</f>
        <v>Fissidens grandifrons</v>
      </c>
      <c r="C109" s="21">
        <f>IF(A109="NEWCOD",IF(ISBLANK(H109),"NoCod",H109),VLOOKUP(A109,'Ref Taxo'!A:D,4,FALSE))</f>
        <v>19666</v>
      </c>
      <c r="D109" s="34">
        <v>0.02</v>
      </c>
      <c r="E109" s="35"/>
      <c r="F109" s="35" t="s">
        <v>2290</v>
      </c>
      <c r="G109" s="79"/>
      <c r="H109" s="80"/>
    </row>
    <row r="110" spans="1:8" ht="15">
      <c r="A110" s="33" t="s">
        <v>1315</v>
      </c>
      <c r="B110" s="20" t="str">
        <f>IF(A110="NEWCOD",IF(ISBLANK(G110),"renseigner le champ 'Nouveau taxon'",G110),VLOOKUP(A110,'Ref Taxo'!A:B,2,FALSE))</f>
        <v>Palustriella commutata</v>
      </c>
      <c r="C110" s="21">
        <f>IF(A110="NEWCOD",IF(ISBLANK(H110),"NoCod",H110),VLOOKUP(A110,'Ref Taxo'!A:D,4,FALSE))</f>
        <v>19903</v>
      </c>
      <c r="D110" s="34">
        <v>3.6</v>
      </c>
      <c r="E110" s="35">
        <v>0.5</v>
      </c>
      <c r="F110" s="35" t="s">
        <v>2290</v>
      </c>
      <c r="G110" s="79"/>
      <c r="H110" s="80"/>
    </row>
    <row r="111" spans="1:8" ht="15">
      <c r="A111" s="33" t="s">
        <v>1402</v>
      </c>
      <c r="B111" s="20" t="str">
        <f>IF(A111="NEWCOD",IF(ISBLANK(G111),"renseigner le champ 'Nouveau taxon'",G111),VLOOKUP(A111,'Ref Taxo'!A:B,2,FALSE))</f>
        <v>Plagiomnium rostratum</v>
      </c>
      <c r="C111" s="21">
        <f>IF(A111="NEWCOD",IF(ISBLANK(H111),"NoCod",H111),VLOOKUP(A111,'Ref Taxo'!A:D,4,FALSE))</f>
        <v>19919</v>
      </c>
      <c r="D111" s="34">
        <v>0.01</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2</v>
      </c>
      <c r="E112" s="35">
        <v>0.45</v>
      </c>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v>0.01</v>
      </c>
      <c r="F113" s="35" t="s">
        <v>2290</v>
      </c>
      <c r="G113" s="79"/>
      <c r="H113" s="80"/>
    </row>
    <row r="114" spans="1:8" ht="15">
      <c r="A114" s="33" t="s">
        <v>273</v>
      </c>
      <c r="B114" s="20" t="str">
        <f>IF(A114="NEWCOD",IF(ISBLANK(G114),"renseigner le champ 'Nouveau taxon'",G114),VLOOKUP(A114,'Ref Taxo'!A:B,2,FALSE))</f>
        <v>Cardamine raphanifolia</v>
      </c>
      <c r="C114" s="21">
        <f>IF(A114="NEWCOD",IF(ISBLANK(H114),"NoCod",H114),VLOOKUP(A114,'Ref Taxo'!A:D,4,FALSE))</f>
        <v>31520</v>
      </c>
      <c r="D114" s="34">
        <v>0.01</v>
      </c>
      <c r="E114" s="35">
        <v>0.01</v>
      </c>
      <c r="F114" s="35" t="s">
        <v>2290</v>
      </c>
      <c r="G114" s="79"/>
      <c r="H114" s="80"/>
    </row>
    <row r="115" spans="1:8" ht="15">
      <c r="A115" s="33" t="s">
        <v>1556</v>
      </c>
      <c r="B115" s="20" t="str">
        <f>IF(A115="NEWCOD",IF(ISBLANK(G115),"renseigner le champ 'Nouveau taxon'",G115),VLOOKUP(A115,'Ref Taxo'!A:B,2,FALSE))</f>
        <v>Potentilla reptans</v>
      </c>
      <c r="C115" s="21">
        <f>IF(A115="NEWCOD",IF(ISBLANK(H115),"NoCod",H115),VLOOKUP(A115,'Ref Taxo'!A:D,4,FALSE))</f>
        <v>29945</v>
      </c>
      <c r="D115" s="34">
        <v>0.01</v>
      </c>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