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1200" sheetId="2" r:id="rId2"/>
    <sheet name="Mises à jour" sheetId="3" r:id="rId3"/>
  </sheets>
  <definedNames/>
  <calcPr calcId="145621"/>
</workbook>
</file>

<file path=xl/sharedStrings.xml><?xml version="1.0" encoding="utf-8"?>
<sst xmlns="http://schemas.openxmlformats.org/spreadsheetml/2006/main" count="6494" uniqueCount="5306">
  <si>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</si>
  <si>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</si>
  <si>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</si>
  <si>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</si>
  <si>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</si>
  <si>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</si>
  <si>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</si>
  <si>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</si>
  <si>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</si>
  <si>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</si>
  <si>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</si>
  <si>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</si>
  <si>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</si>
  <si>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</si>
  <si>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</si>
  <si>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</si>
  <si>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</si>
  <si>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</si>
  <si>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</si>
  <si>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</si>
  <si>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</si>
  <si>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</si>
  <si>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</si>
  <si>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</si>
  <si>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</si>
  <si>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</si>
  <si>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</si>
  <si>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</si>
  <si>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</si>
  <si>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</si>
  <si>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</si>
  <si>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</si>
  <si>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</si>
  <si>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</si>
  <si>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</si>
  <si>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</si>
  <si>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</si>
  <si>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</si>
  <si>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</si>
  <si>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</si>
  <si>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</si>
  <si>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</si>
  <si>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</si>
  <si>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</si>
  <si>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</si>
  <si>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</si>
  <si>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</si>
  <si>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</si>
  <si>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</si>
  <si>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</si>
  <si>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</si>
  <si>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</si>
  <si>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</si>
  <si>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</si>
  <si>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</si>
  <si>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</si>
  <si>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</si>
  <si>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</si>
  <si>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</si>
  <si>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</si>
  <si>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</si>
  <si>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</si>
  <si>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</si>
  <si>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</si>
  <si>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</si>
  <si>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</si>
  <si>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</si>
  <si>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</si>
  <si>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</si>
  <si>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</si>
  <si>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</si>
  <si>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</si>
  <si>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</si>
  <si>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</si>
  <si>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</si>
  <si>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</si>
  <si>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</si>
  <si>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</si>
  <si>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</si>
  <si>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</si>
  <si>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</si>
  <si>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</si>
  <si>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</si>
  <si>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</si>
  <si>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</si>
  <si>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</si>
  <si>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</si>
  <si>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</si>
  <si>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</si>
  <si>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</si>
  <si>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</si>
  <si>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</si>
  <si>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</si>
  <si>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</si>
  <si>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</si>
  <si>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</si>
  <si>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</si>
  <si>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</si>
  <si>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</si>
  <si>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</si>
  <si>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</si>
  <si>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</si>
  <si>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</si>
  <si>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</si>
  <si>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</si>
  <si>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</si>
  <si>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</si>
  <si>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</si>
  <si>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</si>
  <si>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</si>
  <si>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</si>
  <si>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</si>
  <si>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</si>
  <si>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</si>
  <si>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</si>
  <si>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</si>
  <si>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</si>
  <si>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</si>
  <si>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</si>
  <si>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</si>
  <si>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</si>
  <si>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</si>
  <si>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</si>
  <si>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</si>
  <si>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</si>
  <si>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</si>
  <si>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</si>
  <si>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</si>
  <si>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</si>
  <si>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</si>
  <si>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</si>
  <si>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</si>
  <si>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</si>
  <si>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</si>
  <si>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</si>
  <si>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</si>
  <si>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</si>
  <si>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</si>
  <si>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</si>
  <si>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</si>
  <si>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</si>
  <si>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</si>
  <si>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</si>
  <si>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</si>
  <si>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</si>
  <si>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</si>
  <si>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</si>
  <si>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</si>
  <si>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</si>
  <si>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</si>
  <si>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</si>
  <si>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</si>
  <si>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</si>
  <si>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</si>
  <si>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</si>
  <si>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</si>
  <si>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</si>
  <si>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</si>
  <si>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</si>
  <si>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</si>
  <si>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</si>
  <si>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</si>
  <si>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</si>
  <si>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</si>
  <si>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</si>
  <si>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</si>
  <si>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</si>
  <si>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</si>
  <si>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</si>
  <si>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</si>
  <si>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</si>
  <si>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</si>
  <si>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</si>
  <si>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</si>
  <si>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</si>
  <si>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</si>
  <si>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</si>
  <si>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</si>
  <si>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</si>
  <si>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</si>
  <si>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</si>
  <si>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</si>
  <si>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</si>
  <si>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</si>
  <si>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</si>
  <si>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</si>
  <si>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</si>
  <si>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</si>
  <si>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</si>
  <si>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</si>
  <si>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</si>
  <si>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</si>
  <si>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</si>
  <si>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</si>
  <si>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</si>
  <si>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</si>
  <si>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</si>
  <si>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</si>
  <si>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</si>
  <si>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</si>
  <si>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</si>
  <si>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</si>
  <si>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</si>
  <si>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</si>
  <si>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</si>
  <si>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</si>
  <si>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</si>
  <si>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</si>
  <si>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</si>
  <si>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</si>
  <si>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</si>
  <si>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</si>
  <si>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</si>
  <si>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</si>
  <si>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</si>
  <si>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</si>
  <si>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</si>
  <si>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</si>
  <si>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</si>
  <si>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</si>
  <si>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</si>
  <si>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</si>
  <si>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</si>
  <si>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</si>
  <si>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</si>
  <si>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</si>
  <si>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</si>
  <si>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</si>
  <si>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</si>
  <si>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</si>
  <si>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</si>
  <si>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</si>
  <si>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</si>
  <si>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</si>
  <si>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</si>
  <si>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</si>
  <si>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</si>
  <si>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</si>
  <si>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</si>
  <si>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</si>
  <si>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</si>
  <si>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</si>
  <si>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</si>
  <si>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</si>
  <si>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</si>
  <si>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</si>
  <si>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</si>
  <si>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</si>
  <si>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</si>
  <si>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</si>
  <si>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</si>
  <si>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</si>
  <si>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</si>
  <si>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</si>
  <si>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</si>
  <si>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</si>
  <si>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</si>
  <si>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</si>
  <si>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</si>
  <si>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</si>
  <si>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</si>
  <si>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</si>
  <si>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</si>
  <si>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</si>
  <si>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</si>
  <si>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</si>
  <si>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</si>
  <si>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</si>
  <si>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</si>
  <si>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</si>
  <si>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</si>
  <si>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</si>
  <si>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</si>
  <si>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</si>
  <si>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</si>
  <si>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</si>
  <si>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</si>
  <si>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</si>
  <si>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</si>
  <si>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</si>
  <si>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</si>
  <si>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</si>
  <si>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</si>
  <si>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</si>
  <si>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</si>
  <si>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</si>
  <si>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</si>
  <si>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</si>
  <si>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</si>
  <si>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</si>
  <si>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</si>
  <si>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</si>
  <si>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</si>
  <si>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</si>
  <si>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</si>
  <si>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</si>
  <si>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</si>
  <si>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</si>
  <si>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</si>
  <si>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</si>
  <si>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</si>
  <si>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</si>
  <si>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</si>
  <si>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</si>
  <si>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</si>
  <si>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</si>
  <si>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</si>
  <si>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</si>
  <si>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</si>
  <si>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</si>
  <si>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</si>
  <si>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</si>
  <si>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</si>
  <si>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</si>
  <si>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</si>
  <si>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</si>
  <si>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</si>
  <si>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</si>
  <si>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</si>
  <si>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</si>
  <si>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</si>
  <si>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</si>
  <si>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</si>
  <si>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</si>
  <si>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</si>
  <si>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</si>
  <si>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</si>
  <si>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</si>
  <si>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</si>
  <si>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</si>
  <si>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</si>
  <si>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</si>
  <si>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</si>
  <si>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</si>
  <si>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</si>
  <si>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</si>
  <si>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</si>
  <si>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</si>
  <si>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</si>
  <si>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</si>
  <si>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</si>
  <si>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</si>
  <si>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</si>
  <si>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</si>
  <si>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</si>
  <si>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</si>
  <si>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</si>
  <si>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</si>
  <si>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</si>
  <si>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</si>
  <si>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</si>
  <si>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</si>
  <si>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</si>
  <si>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</si>
  <si>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</si>
  <si>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</si>
  <si>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</si>
  <si>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</si>
  <si>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</si>
  <si>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</si>
  <si>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</si>
  <si>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</si>
  <si>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</si>
  <si>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</si>
  <si>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</si>
  <si>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</si>
  <si>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</si>
  <si>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</si>
  <si>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</si>
  <si>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</si>
  <si>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</si>
  <si>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</si>
  <si>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</si>
  <si>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</si>
  <si>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</si>
  <si>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</si>
  <si>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</si>
  <si>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</si>
  <si>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</si>
  <si>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</si>
  <si>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</si>
  <si>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</si>
  <si>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</si>
  <si>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</si>
  <si>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</si>
  <si>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</si>
  <si>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</si>
  <si>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</si>
  <si>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</si>
  <si>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</si>
  <si>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</si>
  <si>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</si>
  <si>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</si>
  <si>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</si>
  <si>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</si>
  <si>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</si>
  <si>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</si>
  <si>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</si>
  <si>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</si>
  <si>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</si>
  <si>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</si>
  <si>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</si>
  <si>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</si>
  <si>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</si>
  <si>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</si>
  <si>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</si>
  <si>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</si>
  <si>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</si>
  <si>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</si>
  <si>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</si>
  <si>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</si>
  <si>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</si>
  <si>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</si>
  <si>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</si>
  <si>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</si>
  <si>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</si>
  <si>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</si>
  <si>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</si>
  <si>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</si>
  <si>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</si>
  <si>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</si>
  <si>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</si>
  <si>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</si>
  <si>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</si>
  <si>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</si>
  <si>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</si>
  <si>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</si>
  <si>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</si>
  <si>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</si>
  <si>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</si>
  <si>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</si>
  <si>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</si>
  <si>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</si>
  <si>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</si>
  <si>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</si>
  <si>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</si>
  <si>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</si>
  <si>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</si>
  <si>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</si>
  <si>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</si>
  <si>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</si>
  <si>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</si>
  <si>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</si>
  <si>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</si>
  <si>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</si>
  <si>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</si>
  <si>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</si>
  <si>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</si>
  <si>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</si>
  <si>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</si>
  <si>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</si>
  <si>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</si>
  <si>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</si>
  <si>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</si>
  <si>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</si>
  <si>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</si>
  <si>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</si>
  <si>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</si>
  <si>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</si>
  <si>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</si>
  <si>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</si>
  <si>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</si>
  <si>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</si>
  <si>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</si>
  <si>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</si>
  <si>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</si>
  <si>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</si>
  <si>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</si>
  <si>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</si>
  <si>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</si>
  <si>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</si>
  <si>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</si>
  <si>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</si>
  <si>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</si>
  <si>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</si>
  <si>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</si>
  <si>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</si>
  <si>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</si>
  <si>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</si>
  <si>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</si>
  <si>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</si>
  <si>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</si>
  <si>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</si>
  <si>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</si>
  <si>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</si>
  <si>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</si>
  <si>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</si>
  <si>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</si>
  <si>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</si>
  <si>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</si>
  <si>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</si>
  <si>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</si>
  <si>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</si>
  <si>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</si>
  <si>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</si>
  <si>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</si>
  <si>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</si>
  <si>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</si>
  <si>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</si>
  <si>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</si>
  <si>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</si>
  <si>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</si>
  <si>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</si>
  <si>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</si>
  <si>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</si>
  <si>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</si>
  <si>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</si>
  <si>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</si>
  <si>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</si>
  <si>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</si>
  <si>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</si>
  <si>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</si>
  <si>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</si>
  <si>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</si>
  <si>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</si>
  <si>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</si>
  <si>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</si>
  <si>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</si>
  <si>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</si>
  <si>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</si>
  <si>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</si>
  <si>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</si>
  <si>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</si>
  <si>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</si>
  <si>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</si>
  <si>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</si>
  <si>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</si>
  <si>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</si>
  <si>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</si>
  <si>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</si>
  <si>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</si>
  <si>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</si>
  <si>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</si>
  <si>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</si>
  <si>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</si>
  <si>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</si>
  <si>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</si>
  <si>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</si>
  <si>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</si>
  <si>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</si>
  <si>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</si>
  <si>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</si>
  <si>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</si>
  <si>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</si>
  <si>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</si>
  <si>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</si>
  <si>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</si>
  <si>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</si>
  <si>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</si>
  <si>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</si>
  <si>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</si>
  <si>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</si>
  <si>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</si>
  <si>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</si>
  <si>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</si>
  <si>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</si>
  <si>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</si>
  <si>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</si>
  <si>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</si>
  <si>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</si>
  <si>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</si>
  <si>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</si>
  <si>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</si>
  <si>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</si>
  <si>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</si>
  <si>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</si>
  <si>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</si>
  <si>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</si>
  <si>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</si>
  <si>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</si>
  <si>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</si>
  <si>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</si>
  <si>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</si>
  <si>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</si>
  <si>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</si>
  <si>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</si>
  <si>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</si>
  <si>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</si>
  <si>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</si>
  <si>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</si>
  <si>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</si>
  <si>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</si>
  <si>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</si>
  <si>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</si>
  <si>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</si>
  <si>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</si>
  <si>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</si>
  <si>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</si>
  <si>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</si>
  <si>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</si>
  <si>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</si>
  <si>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</si>
  <si>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</si>
  <si>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</si>
  <si>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</si>
  <si>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</si>
  <si>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</si>
  <si>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</si>
  <si>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</si>
  <si>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</si>
  <si>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</si>
  <si>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</si>
  <si>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</si>
  <si>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</si>
  <si>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</si>
  <si>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</si>
  <si>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</si>
  <si>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</si>
  <si>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</si>
  <si>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</si>
  <si>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</si>
  <si>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</si>
  <si>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</si>
  <si>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</si>
  <si>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</si>
  <si>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</si>
  <si>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</si>
  <si>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</si>
  <si>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</si>
  <si>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</si>
  <si>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</si>
  <si>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</si>
  <si>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</si>
  <si>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</si>
  <si>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</si>
  <si>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</si>
  <si>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</si>
  <si>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</si>
  <si>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</si>
  <si>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</si>
  <si>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</si>
  <si>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</si>
  <si>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</si>
  <si>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</si>
  <si>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</si>
  <si>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</si>
  <si>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</si>
  <si>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</si>
  <si>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</si>
  <si>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</si>
  <si>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</si>
  <si>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</si>
  <si>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</si>
  <si>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</si>
  <si>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</si>
  <si>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</si>
  <si>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</si>
  <si>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</si>
  <si>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</si>
  <si>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</si>
  <si>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</si>
  <si>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</si>
  <si>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</si>
  <si>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</si>
  <si>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</si>
  <si>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</si>
  <si>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</si>
  <si>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</si>
  <si>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</si>
  <si>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</si>
  <si>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</si>
  <si>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</si>
  <si>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</si>
  <si>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</si>
  <si>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</si>
  <si>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</si>
  <si>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</si>
  <si>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</si>
  <si>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</si>
  <si>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</si>
  <si>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</si>
  <si>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</si>
  <si>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</si>
  <si>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</si>
  <si>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</si>
  <si>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</si>
  <si>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</si>
  <si>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</si>
  <si>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</si>
  <si>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</si>
  <si>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</si>
  <si>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</si>
  <si>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</si>
  <si>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</si>
  <si>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</si>
  <si>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</si>
  <si>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</si>
  <si>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</si>
  <si>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</si>
  <si>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</si>
  <si>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</si>
  <si>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</si>
  <si>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</si>
  <si>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</si>
  <si>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</si>
  <si>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</si>
  <si>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</si>
  <si>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</si>
  <si>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</si>
  <si>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</si>
  <si>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</si>
  <si>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</si>
  <si>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</si>
  <si>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</si>
  <si>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</si>
  <si>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</si>
  <si>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</si>
  <si>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</si>
  <si>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</si>
  <si>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</si>
  <si>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</si>
  <si>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</si>
  <si>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</si>
  <si>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</si>
  <si>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</si>
  <si>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</si>
  <si>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</si>
  <si>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</si>
  <si>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</si>
  <si>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</si>
  <si>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</si>
  <si>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</si>
  <si>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</si>
  <si>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</si>
  <si>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</si>
  <si>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</si>
  <si>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</si>
  <si>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</si>
  <si>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</si>
  <si>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</si>
  <si>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</si>
  <si>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</si>
  <si>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</si>
  <si>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</si>
  <si>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</si>
  <si>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</si>
  <si>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</si>
  <si>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</si>
  <si>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</si>
  <si>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</si>
  <si>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</si>
  <si>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</si>
  <si>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</si>
  <si>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</si>
  <si>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</si>
  <si>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</si>
  <si>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</si>
  <si>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</si>
  <si>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</si>
  <si>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</si>
  <si>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</si>
  <si>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</si>
  <si>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</si>
  <si>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</si>
  <si>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</si>
  <si>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</si>
  <si>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</si>
  <si>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</si>
  <si>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</si>
  <si>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</si>
  <si>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</si>
  <si>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</si>
  <si>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</si>
  <si>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</si>
  <si>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</si>
  <si>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</si>
  <si>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</si>
  <si>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</si>
  <si>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</si>
  <si>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</si>
  <si>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</si>
  <si>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</si>
  <si>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</si>
  <si>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</si>
  <si>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</si>
  <si>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</si>
  <si>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</si>
  <si>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</si>
  <si>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</si>
  <si>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</si>
  <si>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</si>
  <si>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</si>
  <si>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</si>
  <si>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</si>
  <si>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</si>
  <si>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</si>
  <si>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</si>
  <si>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</si>
  <si>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</si>
  <si>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</si>
  <si>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</si>
  <si>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</si>
  <si>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</si>
  <si>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</si>
  <si>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</si>
  <si>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</si>
  <si>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</si>
  <si>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</si>
  <si>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</si>
  <si>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</si>
  <si>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</si>
  <si>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</si>
  <si>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</si>
  <si>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</si>
  <si>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</si>
  <si>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</si>
  <si>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</si>
  <si>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</si>
  <si>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</si>
  <si>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</si>
  <si>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</si>
  <si>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</si>
  <si>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</si>
  <si>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</si>
  <si>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</si>
  <si>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</si>
  <si>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</si>
  <si>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</si>
  <si>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</si>
  <si>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</si>
  <si>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</si>
  <si>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</si>
  <si>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</si>
  <si>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</si>
  <si>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</si>
  <si>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</si>
  <si>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</si>
  <si>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</si>
  <si>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</si>
  <si>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</si>
  <si>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</si>
  <si>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</si>
  <si>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</si>
  <si>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</si>
  <si>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</si>
  <si>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</si>
  <si>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</si>
  <si>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</si>
  <si>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</si>
  <si>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</si>
  <si>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</si>
  <si>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</si>
  <si>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</si>
  <si>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</si>
  <si>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</si>
  <si>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</si>
  <si>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</si>
  <si>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</si>
  <si>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</si>
  <si>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</si>
  <si>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</si>
  <si>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</si>
  <si>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</si>
  <si>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</si>
  <si>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</si>
  <si>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</si>
  <si>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</si>
  <si>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</si>
  <si>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</si>
  <si>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</si>
  <si>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</si>
  <si>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</si>
  <si>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</si>
  <si>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</si>
  <si>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</si>
  <si>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</si>
  <si>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</si>
  <si>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</si>
  <si>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</si>
  <si>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</si>
  <si>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</si>
  <si>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</si>
  <si>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</si>
  <si>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</si>
  <si>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</si>
  <si>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</si>
  <si>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</si>
  <si>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</si>
  <si>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</si>
  <si>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</si>
  <si>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</si>
  <si>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</si>
  <si>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</si>
  <si>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</si>
  <si>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</si>
  <si>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</si>
  <si>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</si>
  <si>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</si>
  <si>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</si>
  <si>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</si>
  <si>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</si>
  <si>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</si>
  <si>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</si>
  <si>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</si>
  <si>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</si>
  <si>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</si>
  <si>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</si>
  <si>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</si>
  <si>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</si>
  <si>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</si>
  <si>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</si>
  <si>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</si>
  <si>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</si>
  <si>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</si>
  <si>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</si>
  <si>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</si>
  <si>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</si>
  <si>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</si>
  <si>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</si>
  <si>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</si>
  <si>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</si>
  <si>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</si>
  <si>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</si>
  <si>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</si>
  <si>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</si>
  <si>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</si>
  <si>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</si>
  <si>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</si>
  <si>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</si>
  <si>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</si>
  <si>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</si>
  <si>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</si>
  <si>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</si>
  <si>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</si>
  <si>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</si>
  <si>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</si>
  <si>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</si>
  <si>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</si>
  <si>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</si>
  <si>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</si>
  <si>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</si>
  <si>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</si>
  <si>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</si>
  <si>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</si>
  <si>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</si>
  <si>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</si>
  <si>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</si>
  <si>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</si>
  <si>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</si>
  <si>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</si>
  <si>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</si>
  <si>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</si>
  <si>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</si>
  <si>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</si>
  <si>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</si>
  <si>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</si>
  <si>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</si>
  <si>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</si>
  <si>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</si>
  <si>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</si>
  <si>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</si>
  <si>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</si>
  <si>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</si>
  <si>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</si>
  <si>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</si>
  <si>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</si>
  <si>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</si>
  <si>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</si>
  <si>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</si>
  <si>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</si>
  <si>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</si>
  <si>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</si>
  <si>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</si>
  <si>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</si>
  <si>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</si>
  <si>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</si>
  <si>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</si>
  <si>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</si>
  <si>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</si>
  <si>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</si>
  <si>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</si>
  <si>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</si>
  <si>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</si>
  <si>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</si>
  <si>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</si>
  <si>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</si>
  <si>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</si>
  <si>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</si>
  <si>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</si>
  <si>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</si>
  <si>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</si>
  <si>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</si>
  <si>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</si>
  <si>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</si>
  <si>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</si>
  <si>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</si>
  <si>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</si>
  <si>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</si>
  <si>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</si>
  <si>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</si>
  <si>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</si>
  <si>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</si>
  <si>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</si>
  <si>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</si>
  <si>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</si>
  <si>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</si>
  <si>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</si>
  <si>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</si>
  <si>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</si>
  <si>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</si>
  <si>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</si>
  <si>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</si>
  <si>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</si>
  <si>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</si>
  <si>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</si>
  <si>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</si>
  <si>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</si>
  <si>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</si>
  <si>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</si>
  <si>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</si>
  <si>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</si>
  <si>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</si>
  <si>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</si>
  <si>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</si>
  <si>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</si>
  <si>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</si>
  <si>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</si>
  <si>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</si>
  <si>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</si>
  <si>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</si>
  <si>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</si>
  <si>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</si>
  <si>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</si>
  <si>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</si>
  <si>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</si>
  <si>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</si>
  <si>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</si>
  <si>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</si>
  <si>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</si>
  <si>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</si>
  <si>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</si>
  <si>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</si>
  <si>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</si>
  <si>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</si>
  <si>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</si>
  <si>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</si>
  <si>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</si>
  <si>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</si>
  <si>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</si>
  <si>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</si>
  <si>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</si>
  <si>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</si>
  <si>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</si>
  <si>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</si>
  <si>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</si>
  <si>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</si>
  <si>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</si>
  <si>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</si>
  <si>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</si>
  <si>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</si>
  <si>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</si>
  <si>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</si>
  <si>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</si>
  <si>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</si>
  <si>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</si>
  <si>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</si>
  <si>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</si>
  <si>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</si>
  <si>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</si>
  <si>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</si>
  <si>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</si>
  <si>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</si>
  <si>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</si>
  <si>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</si>
  <si>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</si>
  <si>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</si>
  <si>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</si>
  <si>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</si>
  <si>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</si>
  <si>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</si>
  <si>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</si>
  <si>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</si>
  <si>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</si>
  <si>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</si>
  <si>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</si>
  <si>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</si>
  <si>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</si>
  <si>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</si>
  <si>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</si>
  <si>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</si>
  <si>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</si>
  <si>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</si>
  <si>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</si>
  <si>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</si>
  <si>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</si>
  <si>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</si>
  <si>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</si>
  <si>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</si>
  <si>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</si>
  <si>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</si>
  <si>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</si>
  <si>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</si>
  <si>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</si>
  <si>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</si>
  <si>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</si>
  <si>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</si>
  <si>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</si>
  <si>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</si>
  <si>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</si>
  <si>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</si>
  <si>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</si>
  <si>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</si>
  <si>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</si>
  <si>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</si>
  <si>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</si>
  <si>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</si>
  <si>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</si>
  <si>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</si>
  <si>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</si>
  <si>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</si>
  <si>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</si>
  <si>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</si>
  <si>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</si>
  <si>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</si>
  <si>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</si>
  <si>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</si>
  <si>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</si>
  <si>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</si>
  <si>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</si>
  <si>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</si>
  <si>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</si>
  <si>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</si>
  <si>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</si>
  <si>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</si>
  <si>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</si>
  <si>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</si>
  <si>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</si>
  <si>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</si>
  <si>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</si>
  <si>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</si>
  <si>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</si>
  <si>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</si>
  <si>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</si>
  <si>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</si>
  <si>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</si>
  <si>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</si>
  <si>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</si>
  <si>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</si>
  <si>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</si>
  <si>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</si>
  <si>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</si>
  <si>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</si>
  <si>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</si>
  <si>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</si>
  <si>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</si>
  <si>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</si>
  <si>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</si>
  <si>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</si>
  <si>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</si>
  <si>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</si>
  <si>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</si>
  <si>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</si>
  <si>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</si>
  <si>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</si>
  <si>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</si>
  <si>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</si>
  <si>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</si>
  <si>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</si>
  <si>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</si>
  <si>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</si>
  <si>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</si>
  <si>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</si>
  <si>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</si>
  <si>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</si>
  <si>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</si>
  <si>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</si>
  <si>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</si>
  <si>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</si>
  <si>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</si>
  <si>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</si>
  <si>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</si>
  <si>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</si>
  <si>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</si>
  <si>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</si>
  <si>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</si>
  <si>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</si>
  <si>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</si>
  <si>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</si>
  <si>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</si>
  <si>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</si>
  <si>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</si>
  <si>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</si>
  <si>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</si>
  <si>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</si>
  <si>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</si>
  <si>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</si>
  <si>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</si>
  <si>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</si>
  <si>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</si>
  <si>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</si>
  <si>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</si>
  <si>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</si>
  <si>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</si>
  <si>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</si>
  <si>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</si>
  <si>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</si>
  <si>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</si>
  <si>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</si>
  <si>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</si>
  <si>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</si>
  <si>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</si>
  <si>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</si>
  <si>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</si>
  <si>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</si>
  <si>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</si>
  <si>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</si>
  <si>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</si>
  <si>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</si>
  <si>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</si>
  <si>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</si>
  <si>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</si>
  <si>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</si>
  <si>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</si>
  <si>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</si>
  <si>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</si>
  <si>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</si>
  <si>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</si>
  <si>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</si>
  <si>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</si>
  <si>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</si>
  <si>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</si>
  <si>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</si>
  <si>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</si>
  <si>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</si>
  <si>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</si>
  <si>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</si>
  <si>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</si>
  <si>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</si>
  <si>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</si>
  <si>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</si>
  <si>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</si>
  <si>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</si>
  <si>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</si>
  <si>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</si>
  <si>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</si>
  <si>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</si>
  <si>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</si>
  <si>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</si>
  <si>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</si>
  <si>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</si>
  <si>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</si>
  <si>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</si>
  <si>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</si>
  <si>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</si>
  <si>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</si>
  <si>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</si>
  <si>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</si>
  <si>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</si>
  <si>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</si>
  <si>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</si>
  <si>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</si>
  <si>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</si>
  <si>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</si>
  <si>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</si>
  <si>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</si>
  <si>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</si>
  <si>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</si>
  <si>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</si>
  <si>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</si>
  <si>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</si>
  <si>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</si>
  <si>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</si>
  <si>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</si>
  <si>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</si>
  <si>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</si>
  <si>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</si>
  <si>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</si>
  <si>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</si>
  <si>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</si>
  <si>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</si>
  <si>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</si>
  <si>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</si>
  <si>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</si>
  <si>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</si>
  <si>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</si>
  <si>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</si>
  <si>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</si>
  <si>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</si>
  <si>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</si>
  <si>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</si>
  <si>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</si>
  <si>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</si>
  <si>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</si>
  <si>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</si>
  <si>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</si>
  <si>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</si>
  <si>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</si>
  <si>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</si>
  <si>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</si>
  <si>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</si>
  <si>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</si>
  <si>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</si>
  <si>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</si>
  <si>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</si>
  <si>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</si>
  <si>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</si>
  <si>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</si>
  <si>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</si>
  <si>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</si>
  <si>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</si>
  <si>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</si>
  <si>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</si>
  <si>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</si>
  <si>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</si>
  <si>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</si>
  <si>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</si>
  <si>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</si>
  <si>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</si>
  <si>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</si>
  <si>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</si>
  <si>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</si>
  <si>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</si>
  <si>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</si>
  <si>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</si>
  <si>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</si>
  <si>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</si>
  <si>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</si>
  <si>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</si>
  <si>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</si>
  <si>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</si>
  <si>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</si>
  <si>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</si>
  <si>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</si>
  <si>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</si>
  <si>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</si>
  <si>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</si>
  <si>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</si>
  <si>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</si>
  <si>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</si>
  <si>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</si>
  <si>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</si>
  <si>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</si>
  <si>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</si>
  <si>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</si>
  <si>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</si>
  <si>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</si>
  <si>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</si>
  <si>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</si>
  <si>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</si>
  <si>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</si>
  <si>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</si>
  <si>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</si>
  <si>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</si>
  <si>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</si>
  <si>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</si>
  <si>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</si>
  <si>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</si>
  <si>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</si>
  <si>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</si>
  <si>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</si>
  <si>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</si>
  <si>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</si>
  <si>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</si>
  <si>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</si>
  <si>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</si>
  <si>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</si>
  <si>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</si>
  <si>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</si>
  <si>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</si>
  <si>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</si>
  <si>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</si>
  <si>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</si>
  <si>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</si>
  <si>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</si>
  <si>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</si>
  <si>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</si>
  <si>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</si>
  <si>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</si>
  <si>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</si>
  <si>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</si>
  <si>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</si>
  <si>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</si>
  <si>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</si>
  <si>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</si>
  <si>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</si>
  <si>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</si>
  <si>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</si>
  <si>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</si>
  <si>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</si>
  <si>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</si>
  <si>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</si>
  <si>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</si>
  <si>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</si>
  <si>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</si>
  <si>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</si>
  <si>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</si>
  <si>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</si>
  <si>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</si>
  <si>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</si>
  <si>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</si>
  <si>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</si>
  <si>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</si>
  <si>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</si>
  <si>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</si>
  <si>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</si>
  <si>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</si>
  <si>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</si>
  <si>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</si>
  <si>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</si>
  <si>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</si>
  <si>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</si>
  <si>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</si>
  <si>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</si>
  <si>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</si>
  <si>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</si>
  <si>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</si>
  <si>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</si>
  <si>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</si>
  <si>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</si>
  <si>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</si>
  <si>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</si>
  <si>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</si>
  <si>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</si>
  <si>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</si>
  <si>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</si>
  <si>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</si>
  <si>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</si>
  <si>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</si>
  <si>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</si>
  <si>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</si>
  <si>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</si>
  <si>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</si>
  <si>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</si>
  <si>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</si>
  <si>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</si>
  <si>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</si>
  <si>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</si>
  <si>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</si>
  <si>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</si>
  <si>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</si>
  <si>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</si>
  <si>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</si>
  <si>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</si>
  <si>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</si>
  <si>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</si>
  <si>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</si>
  <si>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</si>
  <si>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</si>
  <si>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</si>
  <si>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</si>
  <si>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</si>
  <si>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</si>
  <si>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</si>
  <si>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</si>
  <si>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</si>
  <si>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</si>
  <si>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</si>
  <si>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</si>
  <si>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</si>
  <si>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</si>
  <si>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</si>
  <si>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</si>
  <si>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</si>
  <si>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</si>
  <si>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</si>
  <si>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</si>
  <si>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</si>
  <si>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</si>
  <si>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</si>
  <si>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</si>
  <si>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</si>
  <si>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</si>
  <si>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</si>
  <si>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</si>
  <si>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</si>
  <si>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</si>
  <si>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</si>
  <si>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</si>
  <si>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</si>
  <si>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</si>
  <si>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</si>
  <si>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</si>
  <si>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</si>
  <si>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</si>
  <si>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</si>
  <si>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</si>
  <si>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</si>
  <si>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</si>
  <si>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</si>
  <si>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</si>
  <si>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</si>
  <si>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</si>
  <si>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</si>
  <si>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</si>
  <si>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</si>
  <si>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</si>
  <si>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</si>
  <si>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</si>
  <si>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</si>
  <si>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</si>
  <si>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</si>
  <si>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</si>
  <si>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</si>
  <si>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</si>
  <si>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</si>
  <si>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</si>
  <si>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</si>
  <si>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</si>
  <si>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</si>
  <si>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</si>
  <si>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</si>
  <si>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</si>
  <si>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</si>
  <si>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</si>
  <si>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</si>
  <si>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</si>
  <si>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</si>
  <si>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</si>
  <si>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</si>
  <si>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</si>
  <si>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</si>
  <si>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</si>
  <si>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</si>
  <si>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</si>
  <si>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</si>
  <si>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</si>
  <si>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</si>
  <si>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</si>
  <si>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</si>
  <si>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</si>
  <si>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</si>
  <si>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</si>
  <si>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</si>
  <si>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</si>
  <si>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</si>
  <si>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</si>
  <si>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</si>
  <si>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</si>
  <si>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</si>
  <si>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</si>
  <si>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</si>
  <si>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</si>
  <si>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</si>
  <si>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</si>
  <si>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</si>
  <si>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</si>
  <si>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</si>
  <si>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</si>
  <si>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</si>
  <si>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</si>
  <si>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</si>
  <si>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</si>
  <si>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</si>
  <si>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</si>
  <si>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</si>
  <si>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</si>
  <si>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</si>
  <si>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</si>
  <si>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</si>
  <si>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</si>
  <si>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</si>
  <si>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</si>
  <si>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</si>
  <si>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</si>
  <si>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</si>
  <si>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</si>
  <si>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</si>
  <si>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</si>
  <si>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</si>
  <si>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</si>
  <si>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</si>
  <si>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</si>
  <si>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</si>
  <si>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</si>
  <si>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</si>
  <si>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</si>
  <si>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</si>
  <si>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</si>
  <si>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</si>
  <si>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</si>
  <si>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</si>
  <si>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</si>
  <si>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</si>
  <si>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</si>
  <si>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</si>
  <si>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</si>
  <si>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</si>
  <si>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</si>
  <si>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</si>
  <si>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</si>
  <si>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</si>
  <si>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</si>
  <si>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</si>
  <si>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</si>
  <si>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</si>
  <si>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</si>
  <si>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</si>
  <si>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</si>
  <si>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</si>
  <si>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</si>
  <si>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</si>
  <si>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</si>
  <si>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</si>
  <si>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</si>
  <si>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</si>
  <si>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</si>
  <si>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</si>
  <si>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</si>
  <si>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</si>
  <si>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</si>
  <si>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</si>
  <si>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</si>
  <si>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</si>
  <si>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</si>
  <si>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</si>
  <si>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</si>
  <si>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</si>
  <si>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</si>
  <si>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</si>
  <si>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</si>
  <si>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</si>
  <si>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</si>
  <si>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</si>
  <si>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</si>
  <si>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</si>
  <si>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</si>
  <si>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</si>
  <si>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</si>
  <si>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</si>
  <si>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</si>
  <si>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</si>
  <si>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</si>
  <si>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</si>
  <si>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</si>
  <si>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</si>
  <si>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</si>
  <si>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</si>
  <si>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</si>
  <si>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</si>
  <si>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</si>
  <si>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</si>
  <si>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</si>
  <si>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</si>
  <si>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</si>
  <si>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</si>
  <si>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</si>
  <si>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</si>
  <si>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</si>
  <si>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</si>
  <si>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</si>
  <si>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</si>
  <si>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</si>
  <si>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</si>
  <si>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</si>
  <si>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</si>
  <si>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</si>
  <si>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</si>
  <si>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</si>
  <si>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</si>
  <si>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</si>
  <si>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</si>
  <si>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</si>
  <si>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</si>
  <si>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</si>
  <si>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</si>
  <si>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</si>
  <si>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</si>
  <si>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</si>
  <si>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</si>
  <si>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</si>
  <si>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</si>
  <si>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</si>
  <si>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</si>
  <si>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</si>
  <si>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</si>
  <si>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</si>
  <si>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</si>
  <si>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</si>
  <si>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</si>
  <si>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</si>
  <si>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</si>
  <si>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</si>
  <si>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</si>
  <si>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</si>
  <si>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</si>
  <si>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</si>
  <si>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</si>
  <si>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</si>
  <si>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</si>
  <si>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</si>
  <si>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</si>
  <si>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</si>
  <si>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</si>
  <si>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</si>
  <si>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</si>
  <si>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</si>
  <si>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</si>
  <si>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</si>
  <si>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</si>
  <si>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</si>
  <si>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</si>
  <si>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</si>
  <si>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</si>
  <si>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</si>
  <si>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</si>
  <si>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</si>
  <si>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</si>
  <si>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</si>
  <si>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</si>
  <si>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</si>
  <si>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</si>
  <si>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</si>
  <si>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</si>
  <si>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</si>
  <si>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</si>
  <si>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</si>
  <si>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</si>
  <si>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</si>
  <si>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</si>
  <si>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</si>
  <si>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</si>
  <si>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</si>
  <si>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</si>
  <si>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</si>
  <si>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</si>
  <si>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</si>
  <si>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</si>
  <si>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</si>
  <si>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</si>
  <si>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</si>
  <si>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</si>
  <si>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</si>
  <si>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</si>
  <si>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</si>
  <si>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</si>
  <si>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</si>
  <si>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</si>
  <si>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</si>
  <si>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</si>
  <si>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</si>
  <si>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</si>
  <si>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</si>
  <si>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</si>
  <si>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</si>
  <si>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</si>
  <si>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</si>
  <si>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</si>
  <si>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</si>
  <si>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</si>
  <si>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</si>
  <si>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</si>
  <si>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</si>
  <si>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</si>
  <si>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</si>
  <si>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</si>
  <si>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</si>
  <si>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</si>
  <si>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</si>
  <si>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</si>
  <si>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</si>
  <si>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</si>
  <si>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</si>
  <si>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</si>
  <si>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</si>
  <si>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</si>
  <si>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</si>
  <si>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</si>
  <si>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</si>
  <si>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</si>
  <si>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</si>
  <si>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</si>
  <si>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</si>
  <si>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</si>
  <si>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</si>
  <si>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</si>
  <si>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</si>
  <si>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</si>
  <si>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</si>
  <si>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</si>
  <si>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</si>
  <si>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</si>
  <si>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</si>
  <si>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</si>
  <si>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</si>
  <si>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</si>
  <si>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</si>
  <si>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</si>
  <si>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</si>
  <si>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</si>
  <si>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</si>
  <si>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</si>
  <si>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</si>
  <si>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</si>
  <si>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</si>
  <si>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</si>
  <si>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</si>
  <si>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</si>
  <si>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</si>
  <si>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</si>
  <si>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</si>
  <si>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</si>
  <si>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</si>
  <si>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</si>
  <si>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</si>
  <si>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</si>
  <si>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</si>
  <si>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</si>
  <si>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</si>
  <si>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</si>
  <si>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</si>
  <si>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</si>
  <si>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</si>
  <si>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</si>
  <si>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</si>
  <si>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</si>
  <si>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</si>
  <si>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</si>
  <si>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</si>
  <si>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</si>
  <si>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</si>
  <si>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</si>
  <si>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</si>
  <si>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</si>
  <si>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</si>
  <si>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</si>
  <si>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</si>
  <si>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</si>
  <si>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</si>
  <si>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</si>
  <si>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</si>
  <si>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</si>
  <si>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</si>
  <si>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</si>
  <si>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</si>
  <si>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</si>
  <si>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</si>
  <si>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</si>
  <si>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</si>
  <si>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</si>
  <si>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</si>
  <si>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</si>
  <si>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</si>
  <si>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</si>
  <si>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</si>
  <si>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</si>
  <si>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</si>
  <si>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</si>
  <si>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</si>
  <si>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</si>
  <si>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</si>
  <si>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</si>
  <si>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</si>
  <si>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</si>
  <si>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</si>
  <si>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</si>
  <si>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</si>
  <si>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</si>
  <si>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</si>
  <si>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</si>
  <si>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</si>
  <si>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</si>
  <si>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</si>
  <si>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</si>
  <si>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</si>
  <si>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</si>
  <si>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</si>
  <si>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</si>
  <si>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</si>
  <si>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</si>
  <si>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</si>
  <si>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</si>
  <si>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</si>
  <si>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</si>
  <si>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</si>
  <si>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</si>
  <si>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</si>
  <si>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</si>
  <si>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</si>
  <si>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</si>
  <si>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</si>
  <si>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</si>
  <si>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</si>
  <si>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</si>
  <si>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</si>
  <si>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</si>
  <si>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</si>
  <si>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</si>
  <si>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</si>
  <si>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</si>
  <si>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</si>
  <si>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</si>
  <si>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</si>
  <si>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</si>
  <si>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</si>
  <si>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</si>
  <si>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</si>
  <si>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</si>
  <si>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</si>
  <si>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</si>
  <si>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</si>
  <si>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</si>
  <si>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</si>
  <si>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</si>
  <si>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</si>
  <si>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</si>
  <si>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</si>
  <si>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</si>
  <si>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</si>
  <si>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</si>
  <si>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</si>
  <si>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</si>
  <si>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</si>
  <si>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</si>
  <si>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</si>
  <si>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</si>
  <si>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</si>
  <si>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</si>
  <si>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</si>
  <si>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</si>
  <si>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</si>
  <si>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</si>
  <si>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</si>
  <si>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</si>
  <si>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</si>
  <si>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</si>
  <si>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</si>
  <si>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</si>
  <si>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</si>
  <si>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</si>
  <si>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</si>
  <si>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</si>
  <si>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</si>
  <si>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</si>
  <si>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</si>
  <si>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</si>
  <si>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</si>
  <si>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</si>
  <si>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</si>
  <si>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</si>
  <si>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</si>
  <si>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</si>
  <si>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</si>
  <si>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</si>
  <si>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</si>
  <si>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</si>
  <si>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</si>
  <si>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</si>
  <si>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</si>
  <si>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</si>
  <si>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</si>
  <si>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</si>
  <si>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</si>
  <si>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</si>
  <si>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</si>
  <si>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</si>
  <si>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</si>
  <si>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</si>
  <si>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</si>
  <si>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</si>
  <si>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</si>
  <si>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</si>
  <si>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</si>
  <si>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</si>
  <si>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</si>
  <si>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</si>
  <si>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</si>
  <si>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</si>
  <si>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</si>
  <si>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</si>
  <si>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</si>
  <si>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</si>
  <si>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</si>
  <si>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</si>
  <si>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</si>
  <si>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</si>
  <si>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</si>
  <si>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</si>
  <si>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</si>
  <si>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</si>
  <si>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</si>
  <si>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</si>
  <si>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</si>
  <si>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</si>
  <si>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</si>
  <si>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</si>
  <si>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</si>
  <si>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</si>
  <si>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</si>
  <si>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</si>
  <si>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</si>
  <si>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</si>
  <si>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</si>
  <si>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</si>
  <si>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</si>
  <si>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</si>
  <si>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</si>
  <si>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</si>
  <si>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</si>
  <si>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</si>
  <si>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</si>
  <si>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</si>
  <si>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</si>
  <si>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</si>
  <si>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</si>
  <si>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</si>
  <si>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</si>
  <si>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</si>
  <si>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</si>
  <si>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</si>
  <si>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</si>
  <si>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</si>
  <si>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</si>
  <si>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</si>
  <si>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</si>
  <si>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</si>
  <si>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</si>
  <si>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</si>
  <si>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</si>
  <si>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</si>
  <si>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</si>
  <si>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</si>
  <si>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</si>
  <si>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</si>
  <si>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</si>
  <si>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</si>
  <si>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</si>
  <si>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</si>
  <si>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</si>
  <si>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</si>
  <si>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</si>
  <si>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</si>
  <si>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</si>
  <si>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</si>
  <si>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</si>
  <si>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</si>
  <si>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</si>
  <si>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</si>
  <si>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</si>
  <si>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</si>
  <si>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</si>
  <si>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</si>
  <si>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</si>
  <si>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</si>
  <si>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</si>
  <si>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</si>
  <si>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</si>
  <si>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</si>
  <si>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</si>
  <si>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</si>
  <si>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</si>
  <si>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</si>
  <si>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</si>
  <si>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</si>
  <si>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</si>
  <si>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</si>
  <si>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</si>
  <si>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</si>
  <si>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</si>
  <si>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</si>
  <si>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</si>
  <si>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</si>
  <si>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</si>
  <si>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</si>
  <si>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</si>
  <si>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</si>
  <si>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</si>
  <si>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</si>
  <si>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</si>
  <si>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</si>
  <si>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</si>
  <si>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</si>
  <si>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</si>
  <si>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</si>
  <si>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</si>
  <si>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</si>
  <si>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</si>
  <si>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</si>
  <si>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</si>
  <si>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</si>
  <si>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</si>
  <si>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</si>
  <si>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</si>
  <si>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</si>
  <si>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</si>
  <si>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</si>
  <si>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</si>
  <si>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</si>
  <si>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</si>
  <si>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</si>
  <si>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</si>
  <si>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</si>
  <si>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</si>
  <si>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</si>
  <si>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</si>
  <si>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</si>
  <si>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</si>
  <si>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</si>
  <si>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</si>
  <si>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</si>
  <si>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</si>
  <si>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</si>
  <si>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</si>
  <si>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</si>
  <si>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</si>
  <si>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</si>
  <si>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</si>
  <si>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</si>
  <si>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</si>
  <si>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</si>
  <si>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</si>
  <si>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</si>
  <si>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</si>
  <si>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</si>
  <si>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</si>
  <si>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</si>
  <si>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</si>
  <si>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</si>
  <si>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</si>
  <si>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</si>
  <si>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</si>
  <si>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</si>
  <si>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</si>
  <si>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</si>
  <si>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</si>
  <si>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</si>
  <si>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</si>
  <si>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</si>
  <si>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</si>
  <si>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</si>
  <si>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</si>
  <si>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</si>
  <si>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</si>
  <si>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</si>
  <si>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</si>
  <si>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</si>
  <si>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</si>
  <si>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</si>
  <si>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</si>
  <si>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</si>
  <si>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</si>
  <si>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</si>
  <si>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</si>
  <si>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</si>
  <si>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</si>
  <si>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</si>
  <si>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</si>
  <si>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</si>
  <si>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</si>
  <si>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</si>
  <si>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</si>
  <si>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</si>
  <si>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</si>
  <si>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</si>
  <si>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</si>
  <si>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</si>
  <si>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</si>
  <si>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</si>
  <si>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</si>
  <si>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</si>
  <si>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</si>
  <si>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</si>
  <si>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</si>
  <si>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</si>
  <si>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</si>
  <si>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</si>
  <si>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</si>
  <si>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</si>
  <si>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</si>
  <si>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</si>
  <si>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</si>
  <si>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</si>
  <si>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</si>
  <si>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</si>
  <si>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</si>
  <si>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</si>
  <si>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</si>
  <si>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</si>
  <si>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</si>
  <si>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</si>
  <si>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</si>
  <si>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</si>
  <si>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</si>
  <si>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</si>
  <si>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</si>
  <si>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</si>
  <si>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</si>
  <si>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</si>
  <si>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</si>
  <si>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</si>
  <si>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</si>
  <si>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</si>
  <si>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</si>
  <si>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</si>
  <si>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</si>
  <si>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</si>
  <si>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</si>
  <si>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</si>
  <si>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</si>
  <si>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</si>
  <si>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</si>
  <si>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</si>
  <si>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</si>
  <si>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</si>
  <si>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</si>
  <si>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</si>
  <si>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</si>
  <si>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</si>
  <si>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</si>
  <si>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</si>
  <si>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</si>
  <si>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</si>
  <si>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</si>
  <si>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</si>
  <si>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</si>
  <si>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</si>
  <si>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</si>
  <si>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</si>
  <si>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</si>
  <si>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</si>
  <si>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</si>
  <si>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</si>
  <si>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</si>
  <si>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</si>
  <si>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</si>
  <si>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</si>
  <si>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</si>
  <si>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</si>
  <si>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</si>
  <si>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</si>
  <si>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</si>
  <si>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</si>
  <si>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</si>
  <si>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</si>
  <si>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</si>
  <si>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</si>
  <si>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</si>
  <si>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</si>
  <si>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</si>
  <si>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</si>
  <si>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</si>
  <si>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</si>
  <si>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</si>
  <si>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</si>
  <si>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</si>
  <si>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</si>
  <si>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</si>
  <si>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</si>
  <si>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</si>
  <si>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</si>
  <si>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</si>
  <si>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</si>
  <si>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</si>
  <si>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</si>
  <si>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</si>
  <si>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</si>
  <si>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</si>
  <si>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</si>
  <si>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</si>
  <si>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</si>
  <si>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</si>
  <si>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</si>
  <si>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</si>
  <si>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</si>
  <si>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</si>
  <si>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</si>
  <si>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</si>
  <si>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</si>
  <si>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</si>
  <si>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</si>
  <si>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</si>
  <si>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</si>
  <si>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</si>
  <si>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</si>
  <si>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</si>
  <si>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</si>
  <si>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</si>
  <si>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</si>
  <si>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</si>
  <si>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</si>
  <si>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</si>
  <si>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</si>
  <si>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</si>
  <si>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</si>
  <si>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</si>
  <si>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</si>
  <si>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</si>
  <si>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</si>
  <si>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</si>
  <si>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</si>
  <si>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</si>
  <si>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</si>
  <si>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</si>
  <si>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</si>
  <si>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</si>
  <si>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</si>
  <si>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</si>
  <si>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</si>
  <si>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</si>
  <si>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</si>
  <si>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</si>
  <si>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</si>
  <si>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</si>
  <si>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</si>
  <si>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</si>
  <si>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</si>
  <si>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</si>
  <si>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</si>
  <si>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</si>
  <si>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</si>
  <si>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</si>
  <si>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</si>
  <si>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</si>
  <si>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</si>
  <si>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</si>
  <si>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</si>
  <si>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</si>
  <si>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</si>
  <si>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</si>
  <si>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</si>
  <si>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</si>
  <si>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</si>
  <si>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</si>
  <si>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</si>
  <si>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</si>
  <si>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</si>
  <si>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</si>
  <si>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</si>
  <si>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</si>
  <si>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</si>
  <si>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</si>
  <si>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</si>
  <si>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</si>
  <si>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</si>
  <si>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</si>
  <si>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</si>
  <si>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</si>
  <si>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</si>
  <si>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</si>
  <si>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</si>
  <si>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</si>
  <si>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</si>
  <si>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</si>
  <si>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</si>
  <si>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</si>
  <si>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</si>
  <si>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</si>
  <si>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</si>
  <si>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</si>
  <si>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</si>
  <si>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</si>
  <si>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</si>
  <si>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</si>
  <si>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</si>
  <si>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</si>
  <si>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</si>
  <si>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</si>
  <si>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</si>
  <si>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</si>
  <si>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</si>
  <si>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</si>
  <si>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</si>
  <si>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</si>
  <si>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</si>
  <si>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</si>
  <si>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</si>
  <si>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</si>
  <si>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</si>
  <si>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</si>
  <si>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</si>
  <si>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</si>
  <si>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</si>
  <si>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</si>
  <si>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</si>
  <si>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</si>
  <si>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</si>
  <si>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</si>
  <si>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</si>
  <si>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</si>
  <si>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</si>
  <si>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</si>
  <si>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</si>
  <si>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</si>
  <si>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</si>
  <si>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</si>
  <si>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</si>
  <si>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</si>
  <si>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</si>
  <si>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</si>
  <si>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</si>
  <si>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</si>
  <si>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</si>
  <si>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</si>
  <si>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</si>
  <si>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</si>
  <si>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</si>
  <si>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</si>
  <si>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</si>
  <si>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</si>
  <si>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</si>
  <si>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</si>
  <si>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</si>
  <si>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</si>
  <si>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</si>
  <si>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</si>
  <si>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</si>
  <si>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</si>
  <si>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</si>
  <si>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</si>
  <si>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</si>
  <si>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</si>
  <si>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</si>
  <si>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</si>
  <si>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</si>
  <si>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</si>
  <si>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</si>
  <si>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</si>
  <si>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</si>
  <si>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</si>
  <si>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</si>
  <si>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</si>
  <si>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</si>
  <si>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</si>
  <si>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</si>
  <si>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</si>
  <si>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</si>
  <si>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</si>
  <si>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</si>
  <si>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</si>
  <si>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</si>
  <si>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</si>
  <si>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</si>
  <si>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</si>
  <si>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</si>
  <si>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</si>
  <si>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</si>
  <si>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</si>
  <si>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</si>
  <si>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</si>
  <si>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</si>
  <si>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</si>
  <si>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</si>
  <si>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</si>
  <si>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</si>
  <si>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</si>
  <si>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</si>
  <si>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</si>
  <si>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</si>
  <si>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</si>
  <si>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</si>
  <si>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</si>
  <si>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</si>
  <si>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</si>
  <si>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</si>
  <si>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</si>
  <si>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</si>
  <si>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</si>
  <si>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</si>
  <si>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</si>
  <si>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</si>
  <si>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</si>
  <si>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</si>
  <si>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</si>
  <si>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</si>
  <si>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</si>
  <si>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</si>
  <si>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</si>
  <si>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</si>
  <si>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</si>
  <si>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</si>
  <si>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</si>
  <si>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</si>
  <si>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</si>
  <si>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</si>
  <si>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</si>
  <si>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</si>
  <si>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</si>
  <si>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</si>
  <si>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</si>
  <si>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</si>
  <si>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</si>
  <si>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</si>
  <si>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</si>
  <si>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</si>
  <si>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</si>
  <si>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</si>
  <si>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</si>
  <si>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</si>
  <si>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</si>
  <si>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</si>
  <si>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</si>
  <si>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</si>
  <si>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</si>
  <si>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</si>
  <si>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</si>
  <si>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</si>
  <si>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</si>
  <si>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</si>
  <si>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</si>
  <si>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</si>
  <si>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</si>
  <si>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</si>
  <si>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</si>
  <si>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</si>
  <si>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</si>
  <si>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</si>
  <si>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</si>
  <si>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</si>
  <si>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</si>
  <si>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</si>
  <si>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</si>
  <si>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</si>
  <si>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</si>
  <si>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</si>
  <si>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</si>
  <si>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</si>
  <si>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</si>
  <si>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</si>
  <si>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</si>
  <si>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</si>
  <si>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</si>
  <si>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</si>
  <si>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</si>
  <si>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</si>
  <si>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</si>
  <si>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</si>
  <si>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</si>
  <si>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</si>
  <si>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</si>
  <si>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</si>
  <si>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</si>
  <si>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</si>
  <si>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</si>
  <si>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</si>
  <si>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</si>
  <si>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</si>
  <si>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</si>
  <si>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</si>
  <si>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</si>
  <si>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</si>
  <si>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</si>
  <si>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</si>
  <si>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</si>
  <si>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</si>
  <si>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</si>
  <si>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</si>
  <si>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</si>
  <si>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</si>
  <si>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</si>
  <si>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</si>
  <si>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</si>
  <si>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</si>
  <si>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</si>
  <si>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</si>
  <si>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</si>
  <si>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</si>
  <si>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</si>
  <si>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</si>
  <si>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</si>
  <si>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</si>
  <si>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</si>
  <si>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</si>
  <si>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</si>
  <si>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</si>
  <si>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</si>
  <si>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</si>
  <si>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</si>
  <si>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</si>
  <si>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</si>
  <si>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</si>
  <si>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</si>
  <si>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</si>
  <si>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</si>
  <si>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</si>
  <si>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</si>
  <si>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</si>
  <si>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</si>
  <si>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</si>
  <si>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</si>
  <si>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</si>
  <si>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</si>
  <si>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</si>
  <si>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</si>
  <si>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</si>
  <si>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</si>
  <si>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</si>
  <si>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</si>
  <si>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</si>
  <si>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</si>
  <si>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</si>
  <si>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</si>
  <si>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</si>
  <si>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</si>
  <si>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</si>
  <si>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</si>
  <si>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</si>
  <si>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</si>
  <si>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</si>
  <si>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</si>
  <si>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</si>
  <si>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</si>
  <si>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</si>
  <si>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</si>
  <si>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</si>
  <si>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</si>
  <si>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</si>
  <si>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</si>
  <si>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</si>
  <si>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</si>
  <si>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</si>
  <si>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</si>
  <si>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</si>
  <si>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</si>
  <si>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</si>
  <si>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</si>
  <si>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</si>
  <si>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</si>
  <si>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</si>
  <si>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</si>
  <si>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</si>
  <si>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</si>
  <si>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</si>
  <si>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</si>
  <si>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</si>
  <si>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</si>
  <si>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</si>
  <si>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</si>
  <si>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</si>
  <si>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</si>
  <si>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</si>
  <si>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</si>
  <si>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</si>
  <si>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</si>
  <si>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</si>
  <si>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</si>
  <si>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</si>
  <si>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</si>
  <si>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</si>
  <si>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</si>
  <si>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</si>
  <si>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</si>
  <si>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</si>
  <si>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</si>
  <si>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</si>
  <si>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</si>
  <si>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</si>
  <si>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</si>
  <si>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</si>
  <si>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</si>
  <si>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</si>
  <si>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</si>
  <si>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</si>
  <si>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</si>
  <si>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</si>
  <si>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</si>
  <si>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</si>
  <si>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</si>
  <si>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</si>
  <si>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</si>
  <si>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</si>
  <si>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</si>
  <si>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</si>
  <si>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</si>
  <si>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</si>
  <si>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</si>
  <si>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</si>
  <si>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</si>
  <si>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</si>
  <si>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</si>
  <si>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</si>
  <si>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</si>
  <si>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</si>
  <si>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</si>
  <si>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</si>
  <si>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</si>
  <si>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</si>
  <si>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</si>
  <si>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</si>
  <si>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</si>
  <si>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</si>
  <si>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</si>
  <si>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</si>
  <si>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</si>
  <si>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</si>
  <si>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</si>
  <si>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</si>
  <si>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</si>
  <si>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</si>
  <si>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</si>
  <si>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</si>
  <si>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</si>
  <si>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</si>
  <si>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</si>
  <si>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</si>
  <si>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</si>
  <si>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</si>
  <si>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</si>
  <si>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</si>
  <si>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</si>
  <si>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</si>
  <si>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</si>
  <si>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</si>
  <si>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</si>
  <si>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</si>
  <si>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</si>
  <si>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</si>
  <si>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</si>
  <si>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</si>
  <si>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</si>
  <si>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</si>
  <si>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</si>
  <si>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</si>
  <si>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</si>
  <si>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</si>
  <si>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</si>
  <si>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</si>
  <si>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</si>
  <si>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</si>
  <si>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</si>
  <si>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</si>
  <si>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</si>
  <si>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</si>
  <si>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</si>
  <si>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</si>
  <si>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</si>
  <si>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</si>
  <si>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</si>
  <si>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</si>
  <si>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</si>
  <si>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</si>
  <si>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</si>
  <si>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</si>
  <si>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</si>
  <si>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</si>
  <si>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</si>
  <si>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</si>
  <si>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</si>
  <si>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</si>
  <si>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</si>
  <si>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</si>
  <si>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</si>
  <si>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</si>
  <si>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</si>
  <si>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</si>
  <si>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</si>
  <si>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</si>
  <si>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</si>
  <si>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</si>
  <si>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</si>
  <si>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</si>
  <si>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</si>
  <si>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</si>
  <si>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</si>
  <si>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</si>
  <si>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</si>
  <si>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</si>
  <si>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</si>
  <si>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</si>
  <si>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</si>
  <si>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</si>
  <si>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</si>
  <si>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</si>
  <si>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</si>
  <si>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</si>
  <si>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</si>
  <si>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</si>
  <si>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</si>
  <si>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</si>
  <si>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</si>
  <si>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</si>
  <si>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</si>
  <si>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</si>
  <si>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</si>
  <si>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</si>
  <si>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</si>
  <si>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</si>
  <si>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</si>
  <si>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</si>
  <si>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</si>
  <si>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</si>
  <si>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</si>
  <si>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</si>
  <si>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</si>
  <si>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</si>
  <si>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</si>
  <si>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</si>
  <si>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</si>
  <si>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</si>
  <si>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</si>
  <si>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</si>
  <si>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</si>
  <si>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</si>
  <si>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</si>
  <si>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</si>
  <si>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</si>
  <si>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</si>
  <si>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</si>
  <si>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</si>
  <si>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</si>
  <si>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</si>
  <si>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</si>
  <si>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</si>
  <si>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</si>
  <si>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</si>
  <si>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</si>
  <si>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</si>
  <si>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</si>
  <si>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</si>
  <si>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</si>
  <si>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</si>
  <si>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</si>
  <si>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</si>
  <si>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</si>
  <si>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</si>
  <si>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</si>
  <si>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</si>
  <si>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</si>
  <si>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</si>
  <si>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</si>
  <si>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</si>
  <si>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</si>
  <si>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</si>
  <si>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</si>
  <si>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</si>
  <si>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</si>
  <si>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</si>
  <si>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</si>
  <si>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</si>
  <si>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</si>
  <si>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</si>
  <si>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</si>
  <si>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</si>
  <si>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</si>
  <si>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</si>
  <si>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</si>
  <si>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</si>
  <si>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</si>
  <si>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</si>
  <si>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</si>
  <si>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</si>
  <si>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</si>
  <si>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</si>
  <si>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</si>
  <si>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</si>
  <si>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</si>
  <si>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</si>
  <si>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</si>
  <si>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</si>
  <si>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</si>
  <si>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</si>
  <si>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</si>
  <si>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</si>
  <si>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</si>
  <si>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</si>
  <si>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</si>
  <si>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</si>
  <si>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</si>
  <si>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</si>
  <si>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</si>
  <si>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</si>
  <si>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</si>
  <si>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</si>
  <si>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</si>
  <si>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</si>
  <si>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</si>
  <si>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</si>
  <si>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</si>
  <si>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</si>
  <si>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</si>
  <si>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</si>
  <si>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</si>
  <si>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</si>
  <si>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</si>
  <si>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</si>
  <si>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</si>
  <si>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</si>
  <si>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</si>
  <si>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</si>
  <si>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</si>
  <si>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</si>
  <si>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</si>
  <si>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</si>
  <si>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</si>
  <si>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</si>
  <si>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</si>
  <si>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</si>
  <si>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</si>
  <si>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</si>
  <si>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</si>
  <si>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</si>
  <si>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</si>
  <si>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</si>
  <si>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</si>
  <si>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</si>
  <si>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</si>
  <si>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</si>
  <si>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</si>
  <si>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</si>
  <si>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</si>
  <si>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</si>
  <si>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</si>
  <si>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</si>
  <si>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</si>
  <si>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</si>
  <si>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</si>
  <si>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</si>
  <si>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</si>
  <si>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</si>
  <si>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</si>
  <si>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</si>
  <si>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</si>
  <si>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</si>
  <si>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</si>
  <si>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</si>
  <si>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</si>
  <si>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</si>
  <si>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</si>
  <si>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</si>
  <si>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</si>
  <si>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</si>
  <si>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</si>
  <si>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</si>
  <si>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</si>
  <si>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</si>
  <si>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</si>
  <si>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</si>
  <si>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</si>
  <si>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</si>
  <si>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</si>
  <si>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</si>
  <si>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</si>
  <si>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</si>
  <si>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</si>
  <si>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</si>
  <si>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</si>
  <si>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</si>
  <si>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</si>
  <si>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</si>
  <si>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</si>
  <si>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</si>
  <si>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</si>
  <si>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</si>
  <si>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</si>
  <si>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</si>
  <si>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</si>
  <si>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</si>
  <si>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</si>
  <si>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</si>
  <si>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</si>
  <si>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</si>
  <si>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</si>
  <si>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</si>
  <si>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</si>
  <si>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</si>
  <si>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</si>
  <si>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</si>
  <si>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</si>
  <si>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</si>
  <si>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</si>
  <si>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</si>
  <si>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</si>
  <si>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</si>
  <si>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</si>
  <si>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</si>
  <si>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</si>
  <si>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</si>
  <si>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</si>
  <si>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</si>
  <si>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</si>
  <si>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</si>
  <si>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</si>
  <si>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</si>
  <si>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</si>
  <si>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</si>
  <si>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</si>
  <si>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</si>
  <si>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</si>
  <si>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</si>
  <si>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</si>
  <si>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</si>
  <si>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</si>
  <si>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</si>
  <si>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</si>
  <si>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</si>
  <si>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</si>
  <si>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</si>
  <si>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</si>
  <si>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</si>
  <si>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</si>
  <si>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</si>
  <si>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</si>
  <si>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</si>
  <si>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</si>
  <si>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</si>
  <si>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</si>
  <si>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</si>
  <si>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</si>
  <si>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</si>
  <si>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</si>
  <si>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</si>
  <si>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</si>
  <si>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</si>
  <si>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</si>
  <si>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</si>
  <si>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</si>
  <si>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</si>
  <si>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</si>
  <si>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</si>
  <si>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</si>
  <si>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</si>
  <si>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</si>
  <si>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</si>
  <si>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</si>
  <si>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</si>
  <si>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</si>
  <si>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</si>
  <si>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</si>
  <si>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</si>
  <si>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</si>
  <si>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</si>
  <si>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</si>
  <si>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</si>
  <si>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</si>
  <si>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</si>
  <si>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</si>
  <si>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</si>
  <si>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</si>
  <si>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</si>
  <si>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</si>
  <si>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</si>
  <si>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</si>
  <si>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</si>
  <si>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</si>
  <si>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</si>
  <si>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</si>
  <si>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</si>
  <si>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</si>
  <si>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</si>
  <si>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</si>
  <si>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</si>
  <si>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</si>
  <si>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</si>
  <si>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</si>
  <si>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</si>
  <si>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</si>
  <si>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</si>
  <si>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</si>
  <si>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</si>
  <si>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</si>
  <si>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</si>
  <si>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</si>
  <si>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</si>
  <si>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</si>
  <si>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</si>
  <si>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</si>
  <si>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</si>
  <si>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</si>
  <si>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</si>
  <si>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</si>
  <si>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</si>
  <si>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</si>
  <si>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</si>
  <si>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</si>
  <si>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</si>
  <si>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</si>
  <si>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</si>
  <si>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</si>
  <si>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</si>
  <si>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</si>
  <si>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</si>
  <si>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</si>
  <si>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</si>
  <si>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</si>
  <si>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</si>
  <si>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</si>
  <si>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</si>
  <si>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</si>
  <si>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</si>
  <si>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</si>
  <si>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</si>
  <si>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</si>
  <si>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</si>
  <si>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</si>
  <si>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</si>
  <si>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</si>
  <si>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</si>
  <si>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</si>
  <si>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</si>
  <si>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</si>
  <si>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</si>
  <si>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</si>
  <si>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</si>
  <si>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</si>
  <si>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</si>
  <si>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</si>
  <si>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</si>
  <si>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</si>
  <si>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</si>
  <si>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</si>
  <si>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</si>
  <si>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</si>
  <si>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</si>
  <si>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</si>
  <si>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</si>
  <si>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</si>
  <si>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</si>
  <si>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</si>
  <si>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</si>
  <si>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</si>
  <si>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</si>
  <si>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</si>
  <si>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</si>
  <si>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</si>
  <si>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</si>
  <si>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</si>
  <si>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</si>
  <si>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</si>
  <si>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</si>
  <si>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</si>
  <si>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</si>
  <si>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</si>
  <si>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</si>
  <si>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</si>
  <si>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</si>
  <si>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</si>
  <si>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</si>
  <si>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</si>
  <si>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</si>
  <si>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</si>
  <si>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</si>
  <si>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</si>
  <si>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</si>
  <si>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</si>
  <si>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</si>
  <si>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</si>
  <si>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</si>
  <si>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</si>
  <si>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</si>
  <si>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</si>
  <si>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</si>
  <si>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</si>
  <si>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</si>
  <si>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</si>
  <si>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</si>
  <si>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</si>
  <si>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</si>
  <si>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</si>
  <si>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</si>
  <si>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</si>
  <si>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</si>
  <si>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</si>
  <si>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</si>
  <si>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</si>
  <si>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</si>
  <si>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</si>
  <si>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</si>
  <si>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</si>
  <si>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</si>
  <si>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</si>
  <si>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</si>
  <si>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</si>
  <si>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</si>
  <si>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</si>
  <si>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</si>
  <si>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</si>
  <si>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</si>
  <si>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</si>
  <si>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</si>
  <si>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</si>
  <si>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</si>
  <si>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</si>
  <si>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</si>
  <si>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</si>
  <si>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</si>
  <si>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</si>
  <si>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</si>
  <si>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</si>
  <si>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</si>
  <si>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</si>
  <si>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</si>
  <si>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</si>
  <si>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</si>
  <si>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</si>
  <si>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</si>
  <si>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</si>
  <si>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</si>
  <si>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</si>
  <si>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</si>
  <si>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</si>
  <si>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</si>
  <si>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</si>
  <si>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</si>
  <si>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</si>
  <si>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</si>
  <si>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</si>
  <si>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</si>
  <si>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</si>
  <si>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</si>
  <si>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</si>
  <si>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</si>
  <si>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</si>
  <si>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</si>
  <si>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</si>
  <si>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</si>
  <si>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</si>
  <si>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</si>
  <si>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</si>
  <si>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</si>
  <si>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</si>
  <si>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</si>
  <si>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</si>
  <si>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</si>
  <si>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</si>
  <si>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</si>
  <si>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</si>
  <si>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</si>
  <si>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</si>
  <si>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</si>
  <si>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</si>
  <si>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</si>
  <si>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</si>
  <si>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</si>
  <si>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</si>
  <si>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</si>
  <si>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</si>
  <si>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</si>
  <si>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</si>
  <si>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</si>
  <si>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</si>
  <si>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</si>
  <si>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</si>
  <si>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</si>
  <si>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</si>
  <si>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</si>
  <si>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</si>
  <si>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</si>
  <si>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</si>
  <si>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</si>
  <si>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</si>
  <si>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</si>
  <si>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</si>
  <si>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</si>
  <si>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</si>
  <si>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</si>
  <si>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</si>
  <si>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</si>
  <si>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</si>
  <si>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</si>
  <si>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</si>
  <si>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</si>
  <si>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</si>
  <si>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</si>
  <si>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</si>
  <si>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</si>
  <si>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</si>
  <si>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</si>
  <si>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</si>
  <si>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</si>
  <si>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</si>
  <si>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</si>
  <si>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</si>
  <si>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</si>
  <si>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</si>
  <si>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</si>
  <si>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</si>
  <si>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</si>
  <si>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</si>
  <si>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</si>
  <si>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</si>
  <si>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</si>
  <si>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</si>
  <si>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</si>
  <si>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</si>
  <si>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</si>
  <si>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</si>
  <si>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</si>
  <si>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</si>
  <si>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</si>
  <si>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</si>
  <si>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</si>
  <si>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</si>
  <si>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</si>
  <si>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</si>
  <si>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</si>
  <si>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</si>
  <si>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</si>
  <si>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</si>
  <si>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</si>
  <si>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</si>
  <si>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</si>
  <si>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</si>
  <si>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</si>
  <si>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</si>
  <si>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</si>
  <si>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</si>
  <si>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</si>
  <si>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</si>
  <si>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</si>
  <si>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</si>
  <si>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</si>
  <si>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</si>
  <si>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</si>
  <si>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</si>
  <si>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</si>
  <si>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</si>
  <si>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</si>
  <si>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</si>
  <si>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</si>
  <si>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</si>
  <si>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</si>
  <si>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</si>
  <si>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</si>
  <si>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</si>
  <si>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</si>
  <si>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</si>
  <si>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</si>
  <si>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</si>
  <si>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</si>
  <si>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</si>
  <si>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</si>
  <si>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</si>
  <si>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</si>
  <si>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</si>
  <si>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</si>
  <si>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</si>
  <si>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</si>
  <si>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</si>
  <si>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</si>
  <si>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</si>
  <si>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</si>
  <si>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</si>
  <si>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</si>
  <si>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</si>
  <si>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</si>
  <si>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</si>
  <si>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</si>
  <si>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</si>
  <si>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</si>
  <si>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</si>
  <si>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</si>
  <si>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</si>
  <si>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</si>
  <si>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</si>
  <si>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</si>
  <si>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</si>
  <si>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</si>
  <si>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</si>
  <si>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</si>
  <si>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</si>
  <si>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</si>
  <si>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</si>
  <si>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</si>
  <si>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</si>
  <si>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</si>
  <si>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</si>
  <si>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</si>
  <si>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</si>
  <si>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</si>
  <si>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</si>
  <si>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</si>
  <si>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</si>
  <si>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</si>
  <si>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</si>
  <si>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</si>
  <si>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</si>
  <si>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</si>
  <si>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</si>
  <si>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</si>
  <si>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</si>
  <si>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</si>
  <si>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</si>
  <si>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</si>
  <si>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</si>
  <si>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</si>
  <si>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</si>
  <si>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</si>
  <si>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</si>
  <si>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</si>
  <si>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</si>
  <si>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</si>
  <si>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</si>
  <si>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</si>
  <si>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</si>
  <si>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</si>
  <si>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</si>
  <si>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</si>
  <si>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</si>
  <si>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</si>
  <si>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</si>
  <si>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</si>
  <si>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</si>
  <si>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</si>
  <si>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</si>
  <si>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</si>
  <si>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</si>
  <si>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</si>
  <si>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</si>
  <si>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</si>
  <si>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</si>
  <si>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</si>
  <si>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</si>
  <si>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</si>
  <si>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</si>
  <si>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</si>
  <si>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</si>
  <si>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</si>
  <si>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</si>
  <si>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</si>
  <si>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</si>
  <si>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</si>
  <si>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</si>
  <si>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</si>
  <si>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</si>
  <si>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</si>
  <si>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</si>
  <si>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</si>
  <si>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</si>
  <si>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</si>
  <si>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</si>
  <si>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</si>
  <si>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</si>
  <si>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</si>
  <si>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</si>
  <si>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</si>
  <si>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</si>
  <si>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</si>
  <si>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</si>
  <si>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</si>
  <si>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</si>
  <si>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</si>
  <si>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</si>
  <si>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</si>
  <si>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</si>
  <si>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</si>
  <si>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</si>
  <si>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</si>
  <si>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</si>
  <si>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</si>
  <si>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</si>
  <si>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</si>
  <si>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</si>
  <si>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</si>
  <si>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</si>
  <si>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</si>
  <si>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</si>
  <si>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</si>
  <si>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</si>
  <si>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</si>
  <si>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</si>
  <si>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</si>
  <si>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</si>
  <si>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</si>
  <si>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</si>
  <si>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</si>
  <si>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</si>
  <si>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</si>
  <si>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</si>
  <si>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</si>
  <si>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</si>
  <si>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</si>
  <si>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</si>
  <si>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</si>
  <si>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</si>
  <si>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</si>
  <si>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</si>
  <si>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</si>
  <si>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</si>
  <si>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</si>
  <si>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</si>
  <si>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</si>
  <si>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</si>
  <si>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</si>
  <si>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</si>
  <si>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</si>
  <si>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</si>
  <si>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</si>
  <si>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</si>
  <si>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</si>
  <si>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</si>
  <si>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</si>
  <si>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</si>
  <si>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</si>
  <si>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</si>
  <si>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</si>
  <si>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</si>
  <si>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</si>
  <si>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</si>
  <si>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</si>
  <si>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</si>
  <si>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</si>
  <si>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</si>
  <si>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</si>
  <si>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</si>
  <si>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</si>
  <si>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</si>
  <si>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</si>
  <si>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</si>
  <si>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</si>
  <si>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</si>
  <si>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</si>
  <si>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</si>
  <si>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</si>
  <si>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</si>
  <si>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</si>
  <si>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</si>
  <si>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</si>
  <si>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</si>
  <si>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</si>
  <si>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</si>
  <si>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</si>
  <si>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</si>
  <si>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</si>
  <si>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</si>
  <si>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</si>
  <si>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</si>
  <si>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</si>
  <si>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</si>
  <si>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</si>
  <si>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</si>
  <si>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</si>
  <si>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</si>
  <si>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</si>
  <si>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</si>
  <si>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</si>
  <si>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</si>
  <si>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</si>
  <si>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</si>
  <si>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</si>
  <si>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</si>
  <si>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</si>
  <si>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</si>
  <si>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</si>
  <si>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</si>
  <si>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</si>
  <si>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</si>
  <si>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</si>
  <si>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</si>
  <si>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</si>
  <si>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</si>
  <si>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</si>
  <si>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</si>
  <si>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</si>
  <si>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</si>
  <si>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</si>
  <si>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</si>
  <si>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</si>
  <si>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</si>
  <si>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</si>
  <si>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</si>
  <si>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</si>
  <si>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</si>
  <si>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</si>
  <si>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</si>
  <si>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</si>
  <si>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</si>
  <si>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</si>
  <si>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</si>
  <si>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</si>
  <si>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</si>
  <si>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</si>
  <si>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</si>
  <si>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</si>
  <si>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</si>
  <si>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</si>
  <si>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</si>
  <si>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</si>
  <si>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</si>
  <si>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</si>
  <si>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</si>
  <si>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</si>
  <si>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</si>
  <si>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</si>
  <si>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</si>
  <si>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</si>
  <si>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</si>
  <si>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</si>
  <si>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</si>
  <si>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</si>
  <si>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</si>
  <si>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</si>
  <si>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</si>
  <si>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</si>
  <si>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</si>
  <si>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</si>
  <si>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</si>
  <si>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</si>
  <si>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</si>
  <si>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</si>
  <si>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</si>
  <si>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</si>
  <si>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</si>
  <si>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</si>
  <si>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</si>
  <si>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</si>
  <si>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</si>
  <si>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</si>
  <si>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</si>
  <si>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</si>
  <si>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</si>
  <si>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</si>
  <si>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</si>
  <si>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</si>
  <si>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</si>
  <si>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</si>
  <si>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</si>
  <si>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</si>
  <si>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</si>
  <si>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</si>
  <si>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</si>
  <si>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</si>
  <si>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</si>
  <si>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</si>
  <si>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</si>
  <si>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</si>
  <si>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</si>
  <si>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</si>
  <si>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</si>
  <si>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</si>
  <si>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</si>
  <si>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</si>
  <si>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</si>
  <si>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</si>
  <si>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</si>
  <si>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</si>
  <si>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</si>
  <si>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</si>
  <si>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</si>
  <si>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</si>
  <si>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</si>
  <si>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</si>
  <si>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</si>
  <si>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</si>
  <si>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</si>
  <si>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</si>
  <si>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</si>
  <si>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</si>
  <si>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</si>
  <si>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</si>
  <si>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</si>
  <si>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</si>
  <si>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</si>
  <si>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</si>
  <si>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</si>
  <si>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</si>
  <si>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</si>
  <si>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</si>
  <si>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</si>
  <si>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</si>
  <si>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</si>
  <si>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</si>
  <si>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</si>
  <si>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</si>
  <si>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</si>
  <si>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</si>
  <si>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</si>
  <si>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</si>
  <si>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</si>
  <si>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</si>
  <si>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</si>
  <si>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</si>
  <si>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</si>
  <si>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</si>
  <si>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</si>
  <si>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</si>
  <si>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</si>
  <si>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</si>
  <si>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</si>
  <si>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</si>
  <si>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</si>
  <si>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</si>
  <si>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</si>
  <si>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</si>
  <si>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</si>
  <si>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</si>
  <si>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</si>
  <si>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</si>
  <si>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</si>
  <si>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</si>
  <si>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</si>
  <si>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</si>
  <si>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</si>
  <si>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</si>
  <si>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</si>
  <si>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</si>
  <si>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</si>
  <si>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</si>
  <si>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</si>
  <si>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</si>
  <si>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</si>
  <si>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</si>
  <si>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</si>
  <si>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</si>
  <si>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</si>
  <si>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</si>
  <si>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</si>
  <si>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</si>
  <si>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</si>
  <si>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</si>
  <si>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</si>
  <si>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</si>
  <si>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</si>
  <si>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</si>
  <si>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</si>
  <si>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</si>
  <si>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</si>
  <si>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</si>
  <si>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</si>
  <si>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</si>
  <si>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</si>
  <si>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</si>
  <si>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</si>
  <si>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</si>
  <si>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</si>
  <si>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</si>
  <si>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</si>
  <si>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</si>
  <si>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</si>
  <si>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</si>
  <si>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</si>
  <si>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</si>
  <si>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</si>
  <si>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</si>
  <si>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</si>
  <si>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</si>
  <si>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</si>
  <si>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</si>
  <si>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</si>
  <si>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</si>
  <si>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</si>
  <si>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</si>
  <si>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</si>
  <si>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</si>
  <si>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</si>
  <si>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</si>
  <si>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</si>
  <si>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</si>
  <si>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</si>
  <si>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</si>
  <si>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</si>
  <si>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</si>
  <si>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</si>
  <si>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</si>
  <si>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</si>
  <si>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</si>
  <si>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</si>
  <si>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</si>
  <si>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</si>
  <si>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</si>
  <si>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</si>
  <si>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</si>
  <si>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</si>
  <si>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</si>
  <si>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</si>
  <si>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</si>
  <si>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</si>
  <si>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</si>
  <si>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</si>
  <si>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</si>
  <si>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</si>
  <si>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</si>
  <si>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</si>
  <si>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</si>
  <si>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</si>
  <si>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</si>
  <si>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</si>
  <si>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</si>
  <si>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</si>
  <si>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</si>
  <si>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</si>
  <si>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</si>
  <si>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</si>
  <si>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</si>
  <si>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</si>
  <si>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</si>
  <si>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</si>
  <si>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</si>
  <si>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</si>
  <si>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</si>
  <si>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</si>
  <si>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</si>
  <si>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</si>
  <si>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</si>
  <si>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</si>
  <si>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</si>
  <si>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</si>
  <si>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</si>
  <si>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</si>
  <si>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</si>
  <si>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</si>
  <si>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</si>
  <si>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</si>
  <si>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</si>
  <si>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</si>
  <si>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</si>
  <si>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</si>
  <si>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</si>
  <si>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</si>
  <si>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</si>
  <si>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</si>
  <si>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</si>
  <si>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</si>
  <si>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</si>
  <si>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</si>
  <si>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</si>
  <si>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</si>
  <si>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</si>
  <si>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</si>
  <si>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</si>
  <si>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</si>
  <si>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</si>
  <si>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</si>
  <si>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</si>
  <si>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</si>
  <si>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</si>
  <si>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</si>
  <si>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</si>
  <si>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</si>
  <si>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</si>
  <si>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</si>
  <si>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</si>
  <si>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</si>
  <si>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</si>
  <si>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</si>
  <si>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</si>
  <si>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</si>
  <si>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</si>
  <si>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</si>
  <si>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</si>
  <si>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</si>
  <si>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</si>
  <si>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</si>
  <si>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</si>
  <si>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</si>
  <si>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</si>
  <si>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</si>
  <si>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</si>
  <si>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</si>
  <si>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</si>
  <si>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</si>
  <si>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</si>
  <si>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</si>
  <si>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</si>
  <si>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</si>
  <si>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</si>
  <si>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</si>
  <si>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</si>
  <si>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</si>
  <si>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</si>
  <si>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</si>
  <si>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</si>
  <si>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</si>
  <si>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</si>
  <si>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</si>
  <si>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</si>
  <si>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</si>
  <si>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</si>
  <si>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</si>
  <si>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</si>
  <si>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</si>
  <si>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</si>
  <si>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</si>
  <si>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</si>
  <si>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</si>
  <si>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</si>
  <si>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</si>
  <si>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</si>
  <si>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</si>
  <si>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</si>
  <si>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</si>
  <si>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</si>
  <si>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</si>
  <si>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</si>
  <si>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</si>
  <si>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</si>
  <si>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</si>
  <si>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</si>
  <si>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</si>
  <si>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</si>
  <si>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</si>
  <si>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</si>
  <si>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</si>
  <si>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</si>
  <si>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</si>
  <si>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</si>
  <si>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</si>
  <si>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</si>
  <si>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</si>
  <si>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</si>
  <si>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</si>
  <si>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</si>
  <si>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</si>
  <si>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</si>
  <si>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</si>
  <si>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</si>
  <si>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</si>
  <si>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</si>
  <si>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</si>
  <si>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</si>
  <si>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</si>
  <si>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</si>
  <si>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</si>
  <si>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</si>
  <si>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</si>
  <si>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</si>
  <si>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</si>
  <si>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</si>
  <si>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</si>
  <si>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</si>
  <si>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</si>
  <si>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</si>
  <si>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</si>
  <si>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</si>
  <si>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</si>
  <si>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</si>
  <si>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</si>
  <si>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</si>
  <si>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</si>
  <si>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</si>
  <si>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</si>
  <si>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</si>
  <si>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</si>
  <si>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</si>
  <si>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</si>
  <si>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</si>
  <si>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</si>
  <si>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</si>
  <si>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</si>
  <si>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</si>
  <si>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</si>
  <si>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</si>
  <si>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</si>
  <si>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</si>
  <si>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</si>
  <si>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</si>
  <si>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</si>
  <si>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</si>
  <si>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</si>
  <si>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</si>
  <si>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</si>
  <si>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</si>
  <si>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</si>
  <si>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</si>
  <si>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</si>
  <si>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</si>
  <si>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</si>
  <si>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</si>
  <si>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</si>
  <si>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</si>
  <si>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</si>
  <si>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</si>
  <si>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</si>
  <si>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</si>
  <si>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</si>
  <si>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</si>
  <si>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</si>
  <si>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</si>
  <si>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</si>
  <si>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</si>
  <si>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</si>
  <si>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</si>
  <si>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</si>
  <si>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</si>
  <si>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</si>
  <si>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</si>
  <si>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</si>
  <si>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</si>
  <si>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</si>
  <si>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</si>
  <si>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</si>
  <si>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</si>
  <si>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</si>
  <si>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</si>
  <si>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</si>
  <si>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</si>
  <si>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</si>
  <si>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</si>
  <si>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</si>
  <si>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</si>
  <si>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</si>
  <si>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</si>
  <si>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</si>
  <si>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</si>
  <si>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</si>
  <si>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</si>
  <si>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</si>
  <si>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</si>
  <si>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</si>
  <si>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</si>
  <si>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</si>
  <si>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</si>
  <si>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</si>
  <si>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</si>
  <si>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</si>
  <si>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</si>
  <si>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</si>
  <si>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</si>
  <si>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</si>
  <si>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</si>
  <si>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</si>
  <si>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</si>
  <si>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</si>
  <si>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</si>
  <si>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</si>
  <si>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</si>
  <si>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</si>
  <si>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</si>
  <si>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</si>
  <si>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</si>
  <si>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</si>
  <si>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</si>
  <si>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</si>
  <si>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</si>
  <si>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</si>
  <si>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</si>
  <si>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</si>
  <si>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</si>
  <si>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</si>
  <si>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</si>
  <si>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</si>
  <si>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</si>
  <si>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</si>
  <si>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</si>
  <si>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</si>
  <si>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</si>
  <si>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</si>
  <si>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</si>
  <si>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</si>
  <si>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</si>
  <si>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</si>
  <si>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</si>
  <si>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</si>
  <si>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</si>
  <si>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</si>
  <si>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</si>
  <si>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</si>
  <si>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</si>
  <si>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</si>
  <si>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</si>
  <si>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</si>
  <si>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</si>
  <si>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</si>
  <si>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</si>
  <si>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</si>
  <si>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</si>
  <si>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</si>
  <si>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</si>
  <si>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</si>
  <si>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</si>
  <si>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</si>
  <si>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</si>
  <si>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</si>
  <si>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</si>
  <si>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</si>
  <si>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</si>
  <si>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</si>
  <si>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</si>
  <si>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</si>
  <si>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</si>
  <si>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</si>
  <si>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</si>
  <si>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</si>
  <si>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</si>
  <si>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</si>
  <si>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</si>
  <si>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</si>
  <si>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</si>
  <si>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</si>
  <si>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</si>
  <si>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</si>
  <si>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</si>
  <si>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</si>
  <si>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</si>
  <si>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</si>
  <si>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</si>
  <si>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</si>
  <si>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</si>
  <si>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</si>
  <si>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</si>
  <si>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</si>
  <si>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</si>
  <si>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</si>
  <si>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</si>
  <si>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</si>
  <si>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</si>
  <si>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</si>
  <si>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</si>
  <si>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</si>
  <si>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</si>
  <si>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</si>
  <si>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</si>
  <si>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</si>
  <si>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</si>
  <si>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</si>
  <si>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</si>
  <si>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</si>
  <si>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</si>
  <si>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</si>
  <si>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</si>
  <si>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</si>
  <si>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</si>
  <si>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</si>
  <si>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</si>
  <si>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</si>
  <si>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</si>
  <si>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</si>
  <si>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</si>
  <si>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</si>
  <si>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</si>
  <si>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</si>
  <si>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</si>
  <si>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</si>
  <si>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</si>
  <si>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</si>
  <si>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</si>
  <si>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</si>
  <si>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</si>
  <si>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</si>
  <si>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</si>
  <si>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</si>
  <si>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</si>
  <si>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</si>
  <si>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</si>
  <si>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</si>
  <si>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</si>
  <si>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</si>
  <si>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</si>
  <si>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</si>
  <si>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</si>
  <si>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</si>
  <si>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</si>
  <si>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</si>
  <si>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</si>
  <si>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</si>
  <si>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</si>
  <si>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</si>
  <si>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</si>
  <si>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</si>
  <si>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</si>
  <si>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</si>
  <si>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</si>
  <si>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</si>
  <si>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</si>
  <si>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</si>
  <si>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</si>
  <si>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</si>
  <si>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</si>
  <si>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</si>
  <si>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</si>
  <si>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</si>
  <si>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</si>
  <si>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</si>
  <si>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</si>
  <si>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</si>
  <si>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</si>
  <si>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</si>
  <si>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</si>
  <si>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</si>
  <si>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</si>
  <si>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</si>
  <si>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</si>
  <si>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</si>
  <si>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</si>
  <si>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</si>
  <si>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</si>
  <si>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</si>
  <si>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</si>
  <si>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</si>
  <si>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</si>
  <si>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</si>
  <si>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</si>
  <si>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</si>
  <si>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</si>
  <si>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</si>
  <si>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</si>
  <si>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</si>
  <si>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</si>
  <si>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</si>
  <si>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</si>
  <si>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</si>
  <si>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</si>
  <si>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</si>
  <si>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</si>
  <si>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</si>
  <si>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</si>
  <si>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</si>
  <si>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</si>
  <si>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</si>
  <si>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</si>
  <si>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</si>
  <si>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</si>
  <si>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</si>
  <si>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</si>
  <si>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</si>
  <si>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</si>
  <si>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</si>
  <si>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</si>
  <si>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</si>
  <si>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</si>
  <si>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</si>
  <si>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</si>
  <si>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</si>
  <si>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</si>
  <si>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</si>
  <si>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</si>
  <si>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</si>
  <si>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</si>
  <si>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</si>
  <si>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</si>
  <si>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</si>
  <si>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</si>
  <si>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</si>
  <si>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</si>
  <si>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</si>
  <si>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</si>
  <si>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</si>
  <si>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</si>
  <si>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</si>
  <si>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</si>
  <si>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</si>
  <si>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</si>
  <si>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</si>
  <si>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</si>
  <si>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</si>
  <si>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</si>
  <si>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</si>
  <si>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</si>
  <si>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</si>
  <si>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</si>
  <si>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</si>
  <si>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</si>
  <si>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</si>
  <si>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</si>
  <si>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</si>
  <si>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</si>
  <si>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</si>
  <si>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</si>
  <si>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</si>
  <si>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</si>
  <si>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</si>
  <si>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</si>
  <si>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</si>
  <si>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</si>
  <si>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</si>
  <si>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</si>
  <si>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</si>
  <si>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</si>
  <si>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</si>
  <si>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</si>
  <si>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</si>
  <si>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</si>
  <si>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</si>
  <si>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</si>
  <si>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</si>
  <si>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</si>
  <si>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</si>
  <si>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</si>
  <si>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</si>
  <si>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</si>
  <si>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</si>
  <si>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</si>
  <si>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</si>
  <si>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</si>
  <si>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</si>
  <si>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</si>
  <si>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</si>
  <si>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</si>
  <si>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</si>
  <si>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</si>
  <si>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</si>
  <si>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</si>
  <si>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</si>
  <si>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</si>
  <si>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</si>
  <si>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</si>
  <si>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</si>
  <si>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</si>
  <si>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</si>
  <si>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</si>
  <si>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</si>
  <si>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</si>
  <si>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</si>
  <si>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</si>
  <si>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</si>
  <si>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</si>
  <si>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</si>
  <si>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</si>
  <si>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</si>
  <si>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</si>
  <si>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</si>
  <si>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</si>
  <si>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</si>
  <si>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</si>
  <si>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</si>
  <si>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</si>
  <si>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</si>
  <si>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</si>
  <si>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</si>
  <si>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</si>
  <si>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</si>
  <si>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</si>
  <si>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</si>
  <si>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</si>
  <si>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</si>
  <si>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</si>
  <si>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</si>
  <si>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</si>
  <si>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</si>
  <si>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</si>
  <si>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</si>
  <si>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</si>
  <si>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</si>
  <si>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</si>
  <si>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</si>
  <si>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</si>
  <si>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</si>
  <si>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</si>
  <si>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</si>
  <si>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</si>
  <si>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</si>
  <si>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</si>
  <si>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</si>
  <si>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</si>
  <si>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</si>
  <si>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</si>
  <si>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</si>
  <si>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</si>
  <si>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</si>
  <si>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</si>
  <si>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</si>
  <si>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</si>
  <si>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</si>
  <si>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</si>
  <si>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</si>
  <si>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</si>
  <si>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</si>
  <si>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</si>
  <si>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</si>
  <si>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</si>
  <si>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</si>
  <si>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</si>
  <si>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</si>
  <si>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</si>
  <si>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</si>
  <si>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</si>
  <si>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</si>
  <si>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</si>
  <si>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</si>
  <si>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</si>
  <si>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</si>
  <si>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</si>
  <si>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</si>
  <si>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</si>
  <si>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</si>
  <si>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</si>
  <si>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</si>
  <si>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</si>
  <si>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</si>
  <si>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</si>
  <si>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</si>
  <si>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</si>
  <si>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</si>
  <si>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</si>
  <si>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</si>
  <si>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</si>
  <si>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</si>
  <si>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</si>
  <si>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</si>
  <si>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</si>
  <si>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</si>
  <si>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</si>
  <si>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</si>
  <si>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</si>
  <si>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</si>
  <si>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</si>
  <si>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</si>
  <si>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</si>
  <si>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</si>
  <si>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</si>
  <si>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</si>
  <si>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</si>
  <si>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</si>
  <si>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</si>
  <si>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</si>
  <si>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</si>
  <si>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</si>
  <si>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</si>
  <si>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</si>
  <si>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</si>
  <si>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</si>
  <si>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</si>
  <si>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</si>
  <si>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</si>
  <si>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</si>
  <si>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</si>
  <si>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</si>
  <si>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</si>
  <si>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</si>
  <si>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</si>
  <si>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</si>
  <si>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</si>
  <si>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</si>
  <si>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</si>
  <si>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</si>
  <si>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</si>
  <si>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</si>
  <si>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</si>
  <si>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</si>
  <si>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</si>
  <si>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</si>
  <si>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</si>
  <si>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</si>
  <si>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</si>
  <si>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</si>
  <si>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</si>
  <si>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</si>
  <si>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</si>
  <si>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</si>
  <si>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</si>
  <si>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</si>
  <si>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</si>
  <si>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</si>
  <si>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</si>
  <si>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</si>
  <si>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</si>
  <si>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</si>
  <si>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</si>
  <si>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</si>
  <si>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</si>
  <si>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</si>
  <si>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</si>
  <si>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</si>
  <si>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</si>
  <si>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</si>
  <si>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</si>
  <si>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</si>
  <si>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</si>
  <si>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</si>
  <si>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</si>
  <si>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</si>
  <si>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</si>
  <si>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</si>
  <si>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</si>
  <si>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</si>
  <si>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</si>
  <si>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</si>
  <si>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</si>
  <si>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</si>
  <si>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</si>
  <si>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</si>
  <si>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</si>
  <si>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</si>
  <si>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</si>
  <si>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</si>
  <si>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</si>
  <si>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</si>
  <si>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</si>
  <si>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</si>
  <si>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</si>
  <si>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</si>
  <si>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</si>
  <si>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</si>
  <si>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</si>
  <si>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</si>
  <si>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</si>
  <si>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</si>
  <si>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</si>
  <si>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</si>
  <si>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</si>
  <si>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</si>
  <si>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</si>
  <si>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</si>
  <si>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</si>
  <si>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</si>
  <si>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</si>
  <si>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</si>
  <si>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</si>
  <si>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</si>
  <si>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</si>
  <si>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</si>
  <si>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</si>
  <si>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</si>
  <si>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</si>
  <si>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</si>
  <si>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</si>
  <si>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</si>
  <si>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</si>
  <si>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</si>
  <si>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</si>
  <si>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</si>
  <si>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</si>
  <si>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</si>
  <si>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</si>
  <si>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</si>
  <si>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</si>
  <si>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</si>
  <si>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</si>
  <si>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</si>
  <si>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</si>
  <si>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</si>
  <si>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</si>
  <si>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</si>
  <si>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</si>
  <si>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</si>
  <si>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</si>
  <si>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</si>
  <si>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</si>
  <si>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</si>
  <si>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</si>
  <si>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</si>
  <si>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</si>
  <si>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</si>
  <si>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</si>
  <si>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</si>
  <si>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</si>
  <si>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</si>
  <si>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</si>
  <si>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</si>
  <si>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</si>
  <si>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</si>
  <si>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</si>
  <si>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</si>
  <si>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</si>
  <si>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</si>
  <si>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</si>
  <si>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</si>
  <si>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</si>
  <si>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</si>
  <si>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</si>
  <si>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</si>
  <si>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</si>
  <si>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</si>
  <si>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</si>
  <si>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</si>
  <si>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</si>
  <si>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</si>
  <si>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</si>
  <si>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</si>
  <si>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</si>
  <si>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</si>
  <si>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</si>
  <si>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</si>
  <si>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</si>
  <si>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</si>
  <si>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</si>
  <si>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</si>
  <si>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</si>
  <si>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</si>
  <si>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</si>
  <si>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</si>
  <si>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</si>
  <si>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</si>
  <si>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</si>
  <si>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</si>
  <si>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</si>
  <si>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</si>
  <si>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</si>
  <si>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</si>
  <si>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</si>
  <si>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</si>
  <si>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</si>
  <si>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</si>
  <si>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</si>
  <si>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</si>
  <si>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</si>
  <si>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</si>
  <si>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</si>
  <si>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</si>
  <si>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</si>
  <si>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</si>
  <si>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</si>
  <si>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</si>
  <si>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</si>
  <si>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</si>
  <si>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</si>
  <si>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</si>
  <si>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</si>
  <si>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</si>
  <si>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</si>
  <si>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</si>
  <si>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</si>
  <si>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</si>
  <si>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</si>
  <si>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</si>
  <si>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</si>
  <si>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</si>
  <si>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</si>
  <si>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</si>
  <si>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</si>
  <si>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</si>
  <si>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</si>
  <si>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</si>
  <si>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</si>
  <si>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</si>
  <si>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</si>
  <si>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</si>
  <si>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</si>
  <si>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</si>
  <si>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</si>
  <si>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</si>
  <si>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</si>
  <si>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</si>
  <si>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</si>
  <si>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</si>
  <si>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</si>
  <si>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</si>
  <si>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</si>
  <si>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</si>
  <si>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</si>
  <si>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</si>
  <si>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</si>
  <si>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</si>
  <si>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</si>
  <si>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</si>
  <si>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</si>
  <si>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</si>
  <si>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</si>
  <si>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</si>
  <si>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</si>
  <si>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</si>
  <si>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</si>
  <si>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</si>
  <si>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</si>
  <si>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</si>
  <si>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</si>
  <si>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</si>
  <si>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</si>
  <si>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</si>
  <si>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</si>
  <si>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</si>
  <si>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</si>
  <si>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</si>
  <si>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</si>
  <si>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</si>
  <si>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</si>
  <si>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</si>
  <si>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</si>
  <si>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</si>
  <si>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</si>
  <si>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</si>
  <si>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</si>
  <si>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</si>
  <si>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</si>
  <si>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</si>
  <si>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</si>
  <si>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</si>
  <si>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</si>
  <si>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</si>
  <si>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</si>
  <si>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</si>
  <si>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</si>
  <si>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</si>
  <si>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</si>
  <si>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</si>
  <si>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</si>
  <si>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</si>
  <si>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</si>
  <si>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</si>
  <si>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</si>
  <si>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</si>
  <si>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</si>
  <si>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</si>
  <si>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</si>
  <si>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</si>
  <si>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</si>
  <si>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</si>
  <si>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</si>
  <si>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</si>
  <si>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</si>
  <si>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</si>
  <si>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</si>
  <si>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</si>
  <si>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</si>
  <si>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</si>
  <si>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</si>
  <si>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</si>
  <si>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</si>
  <si>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</si>
  <si>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</si>
  <si>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</si>
  <si>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</si>
  <si>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</si>
  <si>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</si>
  <si>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</si>
  <si>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</si>
  <si>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</si>
  <si>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</si>
  <si>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</si>
  <si>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</si>
  <si>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</si>
  <si>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</si>
  <si>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</si>
  <si>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</si>
  <si>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</si>
  <si>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</si>
  <si>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</si>
  <si>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</si>
  <si>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</si>
  <si>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</si>
  <si>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</si>
  <si>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</si>
  <si>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</si>
  <si>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</si>
  <si>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</si>
  <si>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</si>
  <si>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</si>
  <si>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</si>
  <si>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</si>
  <si>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</si>
  <si>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</si>
  <si>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</si>
  <si>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</si>
  <si>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</si>
  <si>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</si>
  <si>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</si>
  <si>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</si>
  <si>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</si>
  <si>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</si>
  <si>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</si>
  <si>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</si>
  <si>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</si>
  <si>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</si>
  <si>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</si>
  <si>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</si>
  <si>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</si>
  <si>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</si>
  <si>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</si>
  <si>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</si>
  <si>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</si>
  <si>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</si>
  <si>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</si>
  <si>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</si>
  <si>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</si>
  <si>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</si>
  <si>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</si>
  <si>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</si>
  <si>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</si>
  <si>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</si>
  <si>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</si>
  <si>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</si>
  <si>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</si>
  <si>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</si>
  <si>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</si>
  <si>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</si>
  <si>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</si>
  <si>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</si>
  <si>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</si>
  <si>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</si>
  <si>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</si>
  <si>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</si>
  <si>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</si>
  <si>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</si>
  <si>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</si>
  <si>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</si>
  <si>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</si>
  <si>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</si>
  <si>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</si>
  <si>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</si>
  <si>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</si>
  <si>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</si>
  <si>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</si>
  <si>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</si>
  <si>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</si>
  <si>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</si>
  <si>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</si>
  <si>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</si>
  <si>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</si>
  <si>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</si>
  <si>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</si>
  <si>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</si>
  <si>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</si>
  <si>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</si>
  <si>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</si>
  <si>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</si>
  <si>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</si>
  <si>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</si>
  <si>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</si>
  <si>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</si>
  <si>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</si>
  <si>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</si>
  <si>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</si>
  <si>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</si>
  <si>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</si>
  <si>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</si>
  <si>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</si>
  <si>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</si>
  <si>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</si>
  <si>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</si>
  <si>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</si>
  <si>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</si>
  <si>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</si>
  <si>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</si>
  <si>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</si>
  <si>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</si>
  <si>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</si>
  <si>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</si>
  <si>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</si>
  <si>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</si>
  <si>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</si>
  <si>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</si>
  <si>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</si>
  <si>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</si>
  <si>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</si>
  <si>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</si>
  <si>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</si>
  <si>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</si>
  <si>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</si>
  <si>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</si>
  <si>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</si>
  <si>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</si>
  <si>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</si>
  <si>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</si>
  <si>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</si>
  <si>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</si>
  <si>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</si>
  <si>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</si>
  <si>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</si>
  <si>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</si>
  <si>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</si>
  <si>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</si>
  <si>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</si>
  <si>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</si>
  <si>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</si>
  <si>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</si>
  <si>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</si>
  <si>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</si>
  <si>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</si>
  <si>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</si>
  <si>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</si>
  <si>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</si>
  <si>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</si>
  <si>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</si>
  <si>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</si>
  <si>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</si>
  <si>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</si>
  <si>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</si>
  <si>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</si>
  <si>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</si>
  <si>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</si>
  <si>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</si>
  <si>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</si>
  <si>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</si>
  <si>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</si>
  <si>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</si>
  <si>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</si>
  <si>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</si>
  <si>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</si>
  <si>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</si>
  <si>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</si>
  <si>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</si>
  <si>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</si>
  <si>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</si>
  <si>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</si>
  <si>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</si>
  <si>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</si>
  <si>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</si>
  <si>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</si>
  <si>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</si>
  <si>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</si>
  <si>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</si>
  <si>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</si>
  <si>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</si>
  <si>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</si>
  <si>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</si>
  <si>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</si>
  <si>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</si>
  <si>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</si>
  <si>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</si>
  <si>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</si>
  <si>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</si>
  <si>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</si>
  <si>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</si>
  <si>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</si>
  <si>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</si>
  <si>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</si>
  <si>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</si>
  <si>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</si>
  <si>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</si>
  <si>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</si>
  <si>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</si>
  <si>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</si>
  <si>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</si>
  <si>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</si>
  <si>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</si>
  <si>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</si>
  <si>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</si>
  <si>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</si>
  <si>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</si>
  <si>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</si>
  <si>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</si>
  <si>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</si>
  <si>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</si>
  <si>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</si>
  <si>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</si>
  <si>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</si>
  <si>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</si>
  <si>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</si>
  <si>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</si>
  <si>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</si>
  <si>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</si>
  <si>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</si>
  <si>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</si>
  <si>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</si>
  <si>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</si>
  <si>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</si>
  <si>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</si>
  <si>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</si>
  <si>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</si>
  <si>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</si>
  <si>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</si>
  <si>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</si>
  <si>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</si>
  <si>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</si>
  <si>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</si>
  <si>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</si>
  <si>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</si>
  <si>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</si>
  <si>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</si>
  <si>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</si>
  <si>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</si>
  <si>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</si>
  <si>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</si>
  <si>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</si>
  <si>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</si>
  <si>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</si>
  <si>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</si>
  <si>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</si>
  <si>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</si>
  <si>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</si>
  <si>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</si>
  <si>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</si>
  <si>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</si>
  <si>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</si>
  <si>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</si>
  <si>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</si>
  <si>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</si>
  <si>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</si>
  <si>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</si>
  <si>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</si>
  <si>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</si>
  <si>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</si>
  <si>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</si>
  <si>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</si>
  <si>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</si>
  <si>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</si>
  <si>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</si>
  <si>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</si>
  <si>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</si>
  <si>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</si>
  <si>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</si>
  <si>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</si>
  <si>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</si>
  <si>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</si>
  <si>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</si>
  <si>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</si>
  <si>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</si>
  <si>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</si>
  <si>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</si>
  <si>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</si>
  <si>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</si>
  <si>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</si>
  <si>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</si>
  <si>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</si>
  <si>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</si>
  <si>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</si>
  <si>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</si>
  <si>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</si>
  <si>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</si>
  <si>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</si>
  <si>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</si>
  <si>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</si>
  <si>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</si>
  <si>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</si>
  <si>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</si>
  <si>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</si>
  <si>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</si>
  <si>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</si>
  <si>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</si>
  <si>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</si>
  <si>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</si>
  <si>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</si>
  <si>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</si>
  <si>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</si>
  <si>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</si>
  <si>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</si>
  <si>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</si>
  <si>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</si>
  <si>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</si>
  <si>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</si>
  <si>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</si>
  <si>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</si>
  <si>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</si>
  <si>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</si>
  <si>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</si>
  <si>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</si>
  <si>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</si>
  <si>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</si>
  <si>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</si>
  <si>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</si>
  <si>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</si>
  <si>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</si>
  <si>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</si>
  <si>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</si>
  <si>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</si>
  <si>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</si>
  <si>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</si>
  <si>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</si>
  <si>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</si>
  <si>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</si>
  <si>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</si>
  <si>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</si>
  <si>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</si>
  <si>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</si>
  <si>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</si>
  <si>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</si>
  <si>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</si>
  <si>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</si>
  <si>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</si>
  <si>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</si>
  <si>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</si>
  <si>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</si>
  <si>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</si>
  <si>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</si>
  <si>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</si>
  <si>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</si>
  <si>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</si>
  <si>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</si>
  <si>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</si>
  <si>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</si>
  <si>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</si>
  <si>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</si>
  <si>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</si>
  <si>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</si>
  <si>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</si>
  <si>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</si>
  <si>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</si>
  <si>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</si>
  <si>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</si>
  <si>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</si>
  <si>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</si>
  <si>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</si>
  <si>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</si>
  <si>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</si>
  <si>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</si>
  <si>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</si>
  <si>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</si>
  <si>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</si>
  <si>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</si>
  <si>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</si>
  <si>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</si>
  <si>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</si>
  <si>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</si>
  <si>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</si>
  <si>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</si>
  <si>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</si>
  <si>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</si>
  <si>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</si>
  <si>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</si>
  <si>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</si>
  <si>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</si>
  <si>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</si>
  <si>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</si>
  <si>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</si>
  <si>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</si>
  <si>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</si>
  <si>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</si>
  <si>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</si>
  <si>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</si>
  <si>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</si>
  <si>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</si>
  <si>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</si>
  <si>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</si>
  <si>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</si>
  <si>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</si>
  <si>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</si>
  <si>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</si>
  <si>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</si>
  <si>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</si>
  <si>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</si>
  <si>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</si>
  <si>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</si>
  <si>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</si>
  <si>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</si>
  <si>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</si>
  <si>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</si>
  <si>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</si>
  <si>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</si>
  <si>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</si>
  <si>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</si>
  <si>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</si>
  <si>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</si>
  <si>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</si>
  <si>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</si>
  <si>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</si>
  <si>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</si>
  <si>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</si>
  <si>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</si>
  <si>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</si>
  <si>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</si>
  <si>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</si>
  <si>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</si>
  <si>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</si>
  <si>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</si>
  <si>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</si>
  <si>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</si>
  <si>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</si>
  <si>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</si>
  <si>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</si>
  <si>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</si>
  <si>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</si>
  <si>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</si>
  <si>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</si>
  <si>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</si>
  <si>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</si>
  <si>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</si>
  <si>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</si>
  <si>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</si>
  <si>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</si>
  <si>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</si>
  <si>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</si>
  <si>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</si>
  <si>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</si>
  <si>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</si>
  <si>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</si>
  <si>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</si>
  <si>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</si>
  <si>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</si>
  <si>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</si>
  <si>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</si>
  <si>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</si>
  <si>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</si>
  <si>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</si>
  <si>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</si>
  <si>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</si>
  <si>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</si>
  <si>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</si>
  <si>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</si>
  <si>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</si>
  <si>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</si>
  <si>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</si>
  <si>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</si>
  <si>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</si>
  <si>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</si>
  <si>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</si>
  <si>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</si>
  <si>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</si>
  <si>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</si>
  <si>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</si>
  <si>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</si>
  <si>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</si>
  <si>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</si>
  <si>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</si>
  <si>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</si>
  <si>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</si>
  <si>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</si>
  <si>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</si>
  <si>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</si>
  <si>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</si>
  <si>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</si>
  <si>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</si>
  <si>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</si>
  <si>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</si>
  <si>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</si>
  <si>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</si>
  <si>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</si>
  <si>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</si>
  <si>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</si>
  <si>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</si>
  <si>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</si>
  <si>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</si>
  <si>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</si>
  <si>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</si>
  <si>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</si>
  <si>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</si>
  <si>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</si>
  <si>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</si>
  <si>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</si>
  <si>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</si>
  <si>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</si>
  <si>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</si>
  <si>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</si>
  <si>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</si>
  <si>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</si>
  <si>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</si>
  <si>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</si>
  <si>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</si>
  <si>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</si>
  <si>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</si>
  <si>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</si>
  <si>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</si>
  <si>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</si>
  <si>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</si>
  <si>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</si>
  <si>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</si>
  <si>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</si>
  <si>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</si>
  <si>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</si>
  <si>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</si>
  <si>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</si>
  <si>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</si>
  <si>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</si>
  <si>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</si>
  <si>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</si>
  <si>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</si>
  <si>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</si>
  <si>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</si>
  <si>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</si>
  <si>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</si>
  <si>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</si>
  <si>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</si>
  <si>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</si>
  <si>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</si>
  <si>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</si>
  <si>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</si>
  <si>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</si>
  <si>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</si>
  <si>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</si>
  <si>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</si>
  <si>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</si>
  <si>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</si>
  <si>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</si>
  <si>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</si>
  <si>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</si>
  <si>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</si>
  <si>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</si>
  <si>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</si>
  <si>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</si>
  <si>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</si>
  <si>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</si>
  <si>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</si>
  <si>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</si>
  <si>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</si>
  <si>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</si>
  <si>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</si>
  <si>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</si>
  <si>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</si>
  <si>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</si>
  <si>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</si>
  <si>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</si>
  <si>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</si>
  <si>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</si>
  <si>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</si>
  <si>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</si>
  <si>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</si>
  <si>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</si>
  <si>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</si>
  <si>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</si>
  <si>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</si>
  <si>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</si>
  <si>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</si>
  <si>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</si>
  <si>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</si>
  <si>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</si>
  <si>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</si>
  <si>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</si>
  <si>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</si>
  <si>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</si>
  <si>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</si>
  <si>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</si>
  <si>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</si>
  <si>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</si>
  <si>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</si>
  <si>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</si>
  <si>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</si>
  <si>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</si>
  <si>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</si>
  <si>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</si>
  <si>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</si>
  <si>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</si>
  <si>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</si>
  <si>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</si>
  <si>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</si>
  <si>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</si>
  <si>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</si>
  <si>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</si>
  <si>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</si>
  <si>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</si>
  <si>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</si>
  <si>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</si>
  <si>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</si>
  <si>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</si>
  <si>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</si>
  <si>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</si>
  <si>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</si>
  <si>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</si>
  <si>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</si>
  <si>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</si>
  <si>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</si>
  <si>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</si>
  <si>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</si>
  <si>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</si>
  <si>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</si>
  <si>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</si>
  <si>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</si>
  <si>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</si>
  <si>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</si>
  <si>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</si>
  <si>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</si>
  <si>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</si>
  <si>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JOB AU DROIT DE JUZET D'IZAUT</t>
  </si>
  <si>
    <t>LE JOB</t>
  </si>
  <si>
    <t>05181200</t>
  </si>
  <si>
    <t>18310006400033</t>
  </si>
  <si>
    <t>Agence de l'Eau Adour-Garonne</t>
  </si>
  <si>
    <t>34255833500077</t>
  </si>
  <si>
    <t>AQUASCOP BIOLOGIE site de Monptellier</t>
  </si>
  <si>
    <t>IBMR-21-M160</t>
  </si>
  <si>
    <t>VINCENT BOUCHAREYCHAS, CAMILLE LATOURNERIE</t>
  </si>
  <si>
    <t>IBMR standard</t>
  </si>
  <si>
    <t>DROITE</t>
  </si>
  <si>
    <t>ETIAGE NORMAL</t>
  </si>
  <si>
    <t>FAIBLEMENT NUAGEUX</t>
  </si>
  <si>
    <t>NULLE</t>
  </si>
  <si>
    <t>OUI</t>
  </si>
  <si>
    <t>peu 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</si>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</sst>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J107" sqref="J10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515682</v>
      </c>
      <c r="G10" s="98"/>
      <c r="H10" s="99"/>
    </row>
    <row r="11" spans="1:8" ht="15">
      <c r="A11" s="10" t="s">
        <v>2277</v>
      </c>
      <c r="B11" s="47">
        <v>44447</v>
      </c>
      <c r="D11" s="10" t="s">
        <v>2280</v>
      </c>
      <c r="E11" s="52">
        <v>6211354</v>
      </c>
      <c r="G11" s="98"/>
      <c r="H11" s="99"/>
    </row>
    <row r="12" spans="1:8" ht="15">
      <c r="A12" s="10" t="s">
        <v>2283</v>
      </c>
      <c r="B12" s="52" t="s">
        <v>5294</v>
      </c>
      <c r="D12" s="10" t="s">
        <v>2281</v>
      </c>
      <c r="E12" s="52">
        <v>515652</v>
      </c>
      <c r="G12" s="100"/>
      <c r="H12" s="101"/>
    </row>
    <row r="13" spans="1:5" ht="17.25" customHeight="1" thickBot="1">
      <c r="A13" s="2"/>
      <c r="B13" s="55"/>
      <c r="D13" s="10" t="s">
        <v>2282</v>
      </c>
      <c r="E13" s="52">
        <v>6211437</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515682</v>
      </c>
    </row>
    <row r="18" spans="1:3" ht="15">
      <c r="A18" s="112"/>
      <c r="B18" s="49" t="s">
        <v>2267</v>
      </c>
      <c r="C18" s="61">
        <f>E11</f>
        <v>6211354</v>
      </c>
    </row>
    <row r="19" spans="1:2" ht="15">
      <c r="A19" s="3" t="s">
        <v>2063</v>
      </c>
      <c r="B19" s="29">
        <v>529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87</v>
      </c>
      <c r="D35" s="28" t="s">
        <v>2284</v>
      </c>
      <c r="E35" s="32">
        <v>13</v>
      </c>
    </row>
    <row r="36" spans="1:5" s="7" customFormat="1" ht="15" customHeight="1">
      <c r="A36" s="5" t="s">
        <v>2113</v>
      </c>
      <c r="B36" s="30">
        <v>85</v>
      </c>
      <c r="C36" s="6"/>
      <c r="D36" s="8" t="s">
        <v>2112</v>
      </c>
      <c r="E36" s="30">
        <v>15</v>
      </c>
    </row>
    <row r="37" spans="1:5" s="7" customFormat="1" ht="15" customHeight="1">
      <c r="A37" s="5" t="s">
        <v>2111</v>
      </c>
      <c r="B37" s="30">
        <v>3.4</v>
      </c>
      <c r="C37" s="6"/>
      <c r="D37" s="8" t="s">
        <v>2110</v>
      </c>
      <c r="E37" s="30">
        <v>2.8</v>
      </c>
    </row>
    <row r="38" spans="1:5" s="7" customFormat="1" ht="15" customHeight="1">
      <c r="A38" s="5" t="s">
        <v>2115</v>
      </c>
      <c r="B38" s="30">
        <v>4</v>
      </c>
      <c r="C38" s="6"/>
      <c r="D38" s="8" t="s">
        <v>2115</v>
      </c>
      <c r="E38" s="30">
        <v>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v>1</v>
      </c>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v>1</v>
      </c>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v>3</v>
      </c>
      <c r="C76" s="6"/>
      <c r="D76" s="10" t="s">
        <v>2080</v>
      </c>
      <c r="E76" s="9">
        <v>3</v>
      </c>
    </row>
    <row r="77" spans="1:5" s="15" customFormat="1" ht="15">
      <c r="A77" s="3" t="s">
        <v>2079</v>
      </c>
      <c r="B77" s="9">
        <v>2</v>
      </c>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1</v>
      </c>
      <c r="C85" s="6"/>
      <c r="D85" s="10" t="s">
        <v>2073</v>
      </c>
      <c r="E85" s="9">
        <v>1</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0.05</v>
      </c>
      <c r="E97" s="89">
        <v>0.12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89">
        <v>2.01</v>
      </c>
      <c r="F98" s="35" t="s">
        <v>2290</v>
      </c>
      <c r="G98" s="79"/>
      <c r="H98" s="80"/>
    </row>
    <row r="99" spans="1:8" ht="15">
      <c r="A99" s="33" t="s">
        <v>832</v>
      </c>
      <c r="B99" s="20" t="str">
        <f>IF(A99="NEWCOD",IF(ISBLANK(G99),"renseigner le champ 'Nouveau taxon'",G99),VLOOKUP(A99,'Ref Taxo'!A:B,2,FALSE))</f>
        <v>Heribaudiella</v>
      </c>
      <c r="C99" s="21">
        <f>IF(A99="NEWCOD",IF(ISBLANK(H99),"NoCod",H99),VLOOKUP(A99,'Ref Taxo'!A:D,4,FALSE))</f>
        <v>6196</v>
      </c>
      <c r="D99" s="34">
        <v>0.01</v>
      </c>
      <c r="E99" s="89"/>
      <c r="F99" s="35" t="s">
        <v>5303</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89">
        <v>0.01</v>
      </c>
      <c r="F100" s="35" t="s">
        <v>2290</v>
      </c>
      <c r="G100" s="79"/>
      <c r="H100" s="80"/>
    </row>
    <row r="101" spans="1:8" ht="15">
      <c r="A101" s="33" t="s">
        <v>1179</v>
      </c>
      <c r="B101" s="20" t="str">
        <f>IF(A101="NEWCOD",IF(ISBLANK(G101),"renseigner le champ 'Nouveau taxon'",G101),VLOOKUP(A101,'Ref Taxo'!A:B,2,FALSE))</f>
        <v>Mougeotia</v>
      </c>
      <c r="C101" s="21">
        <f>IF(A101="NEWCOD",IF(ISBLANK(H101),"NoCod",H101),VLOOKUP(A101,'Ref Taxo'!A:D,4,FALSE))</f>
        <v>1146</v>
      </c>
      <c r="D101" s="34"/>
      <c r="E101" s="89">
        <v>0.01</v>
      </c>
      <c r="F101" s="35" t="s">
        <v>2290</v>
      </c>
      <c r="G101" s="79"/>
      <c r="H101" s="80"/>
    </row>
    <row r="102" spans="1:8" ht="15">
      <c r="A102" s="33" t="s">
        <v>5304</v>
      </c>
      <c r="B102" s="20" t="str">
        <f>IF(A102="NEWCOD",IF(ISBLANK(G102),"renseigner le champ 'Nouveau taxon'",G102),VLOOKUP(A102,'Ref Taxo'!A:B,2,FALSE))</f>
        <v>Gloeocystis</v>
      </c>
      <c r="C102" s="21">
        <f>IF(A102="NEWCOD",IF(ISBLANK(H102),"NoCod",H102),VLOOKUP(A102,'Ref Taxo'!A:D,4,FALSE))</f>
        <v>5970</v>
      </c>
      <c r="D102" s="34">
        <v>0.01</v>
      </c>
      <c r="E102" s="89">
        <v>0.01</v>
      </c>
      <c r="F102" s="35" t="s">
        <v>2290</v>
      </c>
      <c r="G102" s="79" t="s">
        <v>5305</v>
      </c>
      <c r="H102" s="80">
        <v>5970</v>
      </c>
    </row>
    <row r="103" spans="1:8" ht="15">
      <c r="A103" s="33" t="s">
        <v>1289</v>
      </c>
      <c r="B103" s="20" t="str">
        <f>IF(A103="NEWCOD",IF(ISBLANK(G103),"renseigner le champ 'Nouveau taxon'",G103),VLOOKUP(A103,'Ref Taxo'!A:B,2,FALSE))</f>
        <v>Oedogonium</v>
      </c>
      <c r="C103" s="21">
        <f>IF(A103="NEWCOD",IF(ISBLANK(H103),"NoCod",H103),VLOOKUP(A103,'Ref Taxo'!A:D,4,FALSE))</f>
        <v>1134</v>
      </c>
      <c r="D103" s="34"/>
      <c r="E103" s="89">
        <v>0.01</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0.05</v>
      </c>
      <c r="E104" s="89">
        <v>0.2</v>
      </c>
      <c r="F104" s="35" t="s">
        <v>5303</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0.02</v>
      </c>
      <c r="E105" s="89"/>
      <c r="F105" s="35" t="s">
        <v>5303</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c r="E106" s="89">
        <v>0.01</v>
      </c>
      <c r="F106" s="35" t="s">
        <v>2290</v>
      </c>
      <c r="G106" s="79"/>
      <c r="H106" s="80"/>
    </row>
    <row r="107" spans="1:8" ht="15">
      <c r="A107" s="33" t="s">
        <v>1947</v>
      </c>
      <c r="B107" s="20" t="str">
        <f>IF(A107="NEWCOD",IF(ISBLANK(G107),"renseigner le champ 'Nouveau taxon'",G107),VLOOKUP(A107,'Ref Taxo'!A:B,2,FALSE))</f>
        <v>Tribonema</v>
      </c>
      <c r="C107" s="21">
        <f>IF(A107="NEWCOD",IF(ISBLANK(H107),"NoCod",H107),VLOOKUP(A107,'Ref Taxo'!A:D,4,FALSE))</f>
        <v>1167</v>
      </c>
      <c r="D107" s="34">
        <v>0.02</v>
      </c>
      <c r="E107" s="89">
        <v>2</v>
      </c>
      <c r="F107" s="35" t="s">
        <v>2290</v>
      </c>
      <c r="G107" s="79"/>
      <c r="H107" s="80"/>
    </row>
    <row r="108" spans="1:8" ht="15">
      <c r="A108" s="33" t="s">
        <v>1977</v>
      </c>
      <c r="B108" s="20" t="str">
        <f>IF(A108="NEWCOD",IF(ISBLANK(G108),"renseigner le champ 'Nouveau taxon'",G108),VLOOKUP(A108,'Ref Taxo'!A:B,2,FALSE))</f>
        <v>Ulothrix</v>
      </c>
      <c r="C108" s="21">
        <f>IF(A108="NEWCOD",IF(ISBLANK(H108),"NoCod",H108),VLOOKUP(A108,'Ref Taxo'!A:D,4,FALSE))</f>
        <v>1142</v>
      </c>
      <c r="D108" s="34"/>
      <c r="E108" s="89">
        <v>0.01</v>
      </c>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v>0.02</v>
      </c>
      <c r="E109" s="89">
        <v>0.1</v>
      </c>
      <c r="F109" s="35" t="s">
        <v>2290</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0.03</v>
      </c>
      <c r="E110" s="89"/>
      <c r="F110" s="35" t="s">
        <v>2290</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0.01</v>
      </c>
      <c r="E111" s="89"/>
      <c r="F111" s="35" t="s">
        <v>2290</v>
      </c>
      <c r="G111" s="79"/>
      <c r="H111" s="80"/>
    </row>
    <row r="112" spans="1:8" ht="15">
      <c r="A112" s="33" t="s">
        <v>172</v>
      </c>
      <c r="B112" s="20" t="str">
        <f>IF(A112="NEWCOD",IF(ISBLANK(G112),"renseigner le champ 'Nouveau taxon'",G112),VLOOKUP(A112,'Ref Taxo'!A:B,2,FALSE))</f>
        <v>Brachythecium rivulare</v>
      </c>
      <c r="C112" s="21">
        <f>IF(A112="NEWCOD",IF(ISBLANK(H112),"NoCod",H112),VLOOKUP(A112,'Ref Taxo'!A:D,4,FALSE))</f>
        <v>1260</v>
      </c>
      <c r="D112" s="34">
        <v>0.03</v>
      </c>
      <c r="E112" s="89">
        <v>0.05</v>
      </c>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0.15</v>
      </c>
      <c r="E113" s="89">
        <v>0.01</v>
      </c>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0.15</v>
      </c>
      <c r="E114" s="89">
        <v>0.01</v>
      </c>
      <c r="F114" s="35" t="s">
        <v>2290</v>
      </c>
      <c r="G114" s="79"/>
      <c r="H114" s="80"/>
    </row>
    <row r="115" spans="1:8" ht="15">
      <c r="A115" s="33" t="s">
        <v>1315</v>
      </c>
      <c r="B115" s="20" t="str">
        <f>IF(A115="NEWCOD",IF(ISBLANK(G115),"renseigner le champ 'Nouveau taxon'",G115),VLOOKUP(A115,'Ref Taxo'!A:B,2,FALSE))</f>
        <v>Palustriella commutata</v>
      </c>
      <c r="C115" s="21">
        <f>IF(A115="NEWCOD",IF(ISBLANK(H115),"NoCod",H115),VLOOKUP(A115,'Ref Taxo'!A:D,4,FALSE))</f>
        <v>19903</v>
      </c>
      <c r="D115" s="34">
        <v>2.35</v>
      </c>
      <c r="E115" s="89">
        <v>2.3</v>
      </c>
      <c r="F115" s="35" t="s">
        <v>2290</v>
      </c>
      <c r="G115" s="79"/>
      <c r="H115" s="80"/>
    </row>
    <row r="116" spans="1:8" ht="15">
      <c r="A116" s="33" t="s">
        <v>1402</v>
      </c>
      <c r="B116" s="20" t="str">
        <f>IF(A116="NEWCOD",IF(ISBLANK(G116),"renseigner le champ 'Nouveau taxon'",G116),VLOOKUP(A116,'Ref Taxo'!A:B,2,FALSE))</f>
        <v>Plagiomnium rostratum</v>
      </c>
      <c r="C116" s="21">
        <f>IF(A116="NEWCOD",IF(ISBLANK(H116),"NoCod",H116),VLOOKUP(A116,'Ref Taxo'!A:D,4,FALSE))</f>
        <v>19919</v>
      </c>
      <c r="D116" s="34">
        <v>0.01</v>
      </c>
      <c r="E116" s="89"/>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1.5</v>
      </c>
      <c r="E117" s="89">
        <v>0.1</v>
      </c>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0.03</v>
      </c>
      <c r="E118" s="89">
        <v>0.1</v>
      </c>
      <c r="F118" s="35" t="s">
        <v>5303</v>
      </c>
      <c r="G118" s="79"/>
      <c r="H118" s="80"/>
    </row>
    <row r="119" spans="1:8" ht="15">
      <c r="A119" s="33" t="s">
        <v>273</v>
      </c>
      <c r="B119" s="20" t="str">
        <f>IF(A119="NEWCOD",IF(ISBLANK(G119),"renseigner le champ 'Nouveau taxon'",G119),VLOOKUP(A119,'Ref Taxo'!A:B,2,FALSE))</f>
        <v>Cardamine raphanifolia</v>
      </c>
      <c r="C119" s="21">
        <f>IF(A119="NEWCOD",IF(ISBLANK(H119),"NoCod",H119),VLOOKUP(A119,'Ref Taxo'!A:D,4,FALSE))</f>
        <v>31520</v>
      </c>
      <c r="D119" s="34">
        <v>0.02</v>
      </c>
      <c r="E119" s="89">
        <v>0.05</v>
      </c>
      <c r="F119" s="35" t="s">
        <v>2290</v>
      </c>
      <c r="G119" s="79"/>
      <c r="H119" s="80"/>
    </row>
    <row r="120" spans="1:8" ht="15">
      <c r="A120" s="33" t="s">
        <v>796</v>
      </c>
      <c r="B120" s="20" t="str">
        <f>IF(A120="NEWCOD",IF(ISBLANK(G120),"renseigner le champ 'Nouveau taxon'",G120),VLOOKUP(A120,'Ref Taxo'!A:B,2,FALSE))</f>
        <v>Glechoma hederacea</v>
      </c>
      <c r="C120" s="21">
        <f>IF(A120="NEWCOD",IF(ISBLANK(H120),"NoCod",H120),VLOOKUP(A120,'Ref Taxo'!A:D,4,FALSE))</f>
        <v>19767</v>
      </c>
      <c r="D120" s="34">
        <v>0.02</v>
      </c>
      <c r="E120" s="89"/>
      <c r="F120" s="35" t="s">
        <v>2290</v>
      </c>
      <c r="G120" s="79"/>
      <c r="H120" s="80"/>
    </row>
    <row r="121" spans="1:8" ht="15">
      <c r="A121" s="33" t="s">
        <v>1556</v>
      </c>
      <c r="B121" s="20" t="str">
        <f>IF(A121="NEWCOD",IF(ISBLANK(G121),"renseigner le champ 'Nouveau taxon'",G121),VLOOKUP(A121,'Ref Taxo'!A:B,2,FALSE))</f>
        <v>Potentilla reptans</v>
      </c>
      <c r="C121" s="21">
        <f>IF(A121="NEWCOD",IF(ISBLANK(H121),"NoCod",H121),VLOOKUP(A121,'Ref Taxo'!A:D,4,FALSE))</f>
        <v>29945</v>
      </c>
      <c r="D121" s="34">
        <v>0.01</v>
      </c>
      <c r="E121" s="89"/>
      <c r="F121" s="35" t="s">
        <v>2290</v>
      </c>
      <c r="G121" s="79"/>
      <c r="H121" s="80"/>
    </row>
    <row r="122" spans="1:8" ht="15">
      <c r="A122" s="33" t="s">
        <v>1616</v>
      </c>
      <c r="B122" s="20" t="str">
        <f>IF(A122="NEWCOD",IF(ISBLANK(G122),"renseigner le champ 'Nouveau taxon'",G122),VLOOKUP(A122,'Ref Taxo'!A:B,2,FALSE))</f>
        <v>Ranunculus repens</v>
      </c>
      <c r="C122" s="21">
        <f>IF(A122="NEWCOD",IF(ISBLANK(H122),"NoCod",H122),VLOOKUP(A122,'Ref Taxo'!A:D,4,FALSE))</f>
        <v>1910</v>
      </c>
      <c r="D122" s="34">
        <v>0.01</v>
      </c>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2022-04-13T12:46:33Z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