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<sst xmlns="http://schemas.openxmlformats.org/spreadsheetml/2006/main" count="6475" uniqueCount="5308">
  <si>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</si>
  <si>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</si>
  <si>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</si>
  <si>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</si>
  <si>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</si>
  <si>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</si>
  <si>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</si>
  <si>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</si>
  <si>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</si>
  <si>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</si>
  <si>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</si>
  <si>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</si>
  <si>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</si>
  <si>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</si>
  <si>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</si>
  <si>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</si>
  <si>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</si>
  <si>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</si>
  <si>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</si>
  <si>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</si>
  <si>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</si>
  <si>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</si>
  <si>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</si>
  <si>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</si>
  <si>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</si>
  <si>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</si>
  <si>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</si>
  <si>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</si>
  <si>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</si>
  <si>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</si>
  <si>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</si>
  <si>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</si>
  <si>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</si>
  <si>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</si>
  <si>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</si>
  <si>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</si>
  <si>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</si>
  <si>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</si>
  <si>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</si>
  <si>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</si>
  <si>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</si>
  <si>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</si>
  <si>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</si>
  <si>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</si>
  <si>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</si>
  <si>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</si>
  <si>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</si>
  <si>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</si>
  <si>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</si>
  <si>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</si>
  <si>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</si>
  <si>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</si>
  <si>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</si>
  <si>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</si>
  <si>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</si>
  <si>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</si>
  <si>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</si>
  <si>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</si>
  <si>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</si>
  <si>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</si>
  <si>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</si>
  <si>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</si>
  <si>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</si>
  <si>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</si>
  <si>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</si>
  <si>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</si>
  <si>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</si>
  <si>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</si>
  <si>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</si>
  <si>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</si>
  <si>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</si>
  <si>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</si>
  <si>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</si>
  <si>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</si>
  <si>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</si>
  <si>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</si>
  <si>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</si>
  <si>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</si>
  <si>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</si>
  <si>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</si>
  <si>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</si>
  <si>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</si>
  <si>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</si>
  <si>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</si>
  <si>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</si>
  <si>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</si>
  <si>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</si>
  <si>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</si>
  <si>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</si>
  <si>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</si>
  <si>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</si>
  <si>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</si>
  <si>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</si>
  <si>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</si>
  <si>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</si>
  <si>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</si>
  <si>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</si>
  <si>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</si>
  <si>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</si>
  <si>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</si>
  <si>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</si>
  <si>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</si>
  <si>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</si>
  <si>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</si>
  <si>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</si>
  <si>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</si>
  <si>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</si>
  <si>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</si>
  <si>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</si>
  <si>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</si>
  <si>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</si>
  <si>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</si>
  <si>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</si>
  <si>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</si>
  <si>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</si>
  <si>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</si>
  <si>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</si>
  <si>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</si>
  <si>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</si>
  <si>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</si>
  <si>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</si>
  <si>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</si>
  <si>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</si>
  <si>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</si>
  <si>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</si>
  <si>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</si>
  <si>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</si>
  <si>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</si>
  <si>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</si>
  <si>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</si>
  <si>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</si>
  <si>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</si>
  <si>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</si>
  <si>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</si>
  <si>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</si>
  <si>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</si>
  <si>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</si>
  <si>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</si>
  <si>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</si>
  <si>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</si>
  <si>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</si>
  <si>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</si>
  <si>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</si>
  <si>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</si>
  <si>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</si>
  <si>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</si>
  <si>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</si>
  <si>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</si>
  <si>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</si>
  <si>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</si>
  <si>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</si>
  <si>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</si>
  <si>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</si>
  <si>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</si>
  <si>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</si>
  <si>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</si>
  <si>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</si>
  <si>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</si>
  <si>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</si>
  <si>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</si>
  <si>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</si>
  <si>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</si>
  <si>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</si>
  <si>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</si>
  <si>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</si>
  <si>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</si>
  <si>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</si>
  <si>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</si>
  <si>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</si>
  <si>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</si>
  <si>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</si>
  <si>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</si>
  <si>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</si>
  <si>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</si>
  <si>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</si>
  <si>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</si>
  <si>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</si>
  <si>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</si>
  <si>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</si>
  <si>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</si>
  <si>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</si>
  <si>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</si>
  <si>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</si>
  <si>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</si>
  <si>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</si>
  <si>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</si>
  <si>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</si>
  <si>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</si>
  <si>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</si>
  <si>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</si>
  <si>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</si>
  <si>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</si>
  <si>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</si>
  <si>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</si>
  <si>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</si>
  <si>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</si>
  <si>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</si>
  <si>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</si>
  <si>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</si>
  <si>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</si>
  <si>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</si>
  <si>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</si>
  <si>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</si>
  <si>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</si>
  <si>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</si>
  <si>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</si>
  <si>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</si>
  <si>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</si>
  <si>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</si>
  <si>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</si>
  <si>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</si>
  <si>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</si>
  <si>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</si>
  <si>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</si>
  <si>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</si>
  <si>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</si>
  <si>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</si>
  <si>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</si>
  <si>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</si>
  <si>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</si>
  <si>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</si>
  <si>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</si>
  <si>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</si>
  <si>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</si>
  <si>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</si>
  <si>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</si>
  <si>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</si>
  <si>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</si>
  <si>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</si>
  <si>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</si>
  <si>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</si>
  <si>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</si>
  <si>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</si>
  <si>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</si>
  <si>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</si>
  <si>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</si>
  <si>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</si>
  <si>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</si>
  <si>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</si>
  <si>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</si>
  <si>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</si>
  <si>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</si>
  <si>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</si>
  <si>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</si>
  <si>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</si>
  <si>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</si>
  <si>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</si>
  <si>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</si>
  <si>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</si>
  <si>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</si>
  <si>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</si>
  <si>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</si>
  <si>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</si>
  <si>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</si>
  <si>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</si>
  <si>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</si>
  <si>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</si>
  <si>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</si>
  <si>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</si>
  <si>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</si>
  <si>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</si>
  <si>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</si>
  <si>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</si>
  <si>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</si>
  <si>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</si>
  <si>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</si>
  <si>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</si>
  <si>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</si>
  <si>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</si>
  <si>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</si>
  <si>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</si>
  <si>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</si>
  <si>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</si>
  <si>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</si>
  <si>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</si>
  <si>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</si>
  <si>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</si>
  <si>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</si>
  <si>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</si>
  <si>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</si>
  <si>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</si>
  <si>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</si>
  <si>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</si>
  <si>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</si>
  <si>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</si>
  <si>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</si>
  <si>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</si>
  <si>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</si>
  <si>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</si>
  <si>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</si>
  <si>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</si>
  <si>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</si>
  <si>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</si>
  <si>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</si>
  <si>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</si>
  <si>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</si>
  <si>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</si>
  <si>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</si>
  <si>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</si>
  <si>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</si>
  <si>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</si>
  <si>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</si>
  <si>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</si>
  <si>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</si>
  <si>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</si>
  <si>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</si>
  <si>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</si>
  <si>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</si>
  <si>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</si>
  <si>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</si>
  <si>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</si>
  <si>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</si>
  <si>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</si>
  <si>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</si>
  <si>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</si>
  <si>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</si>
  <si>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</si>
  <si>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</si>
  <si>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</si>
  <si>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</si>
  <si>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</si>
  <si>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</si>
  <si>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</si>
  <si>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</si>
  <si>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</si>
  <si>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</si>
  <si>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</si>
  <si>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</si>
  <si>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</si>
  <si>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</si>
  <si>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</si>
  <si>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</si>
  <si>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</si>
  <si>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</si>
  <si>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</si>
  <si>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</si>
  <si>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</si>
  <si>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</si>
  <si>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</si>
  <si>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</si>
  <si>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</si>
  <si>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</si>
  <si>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</si>
  <si>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</si>
  <si>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</si>
  <si>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</si>
  <si>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</si>
  <si>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</si>
  <si>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</si>
  <si>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</si>
  <si>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</si>
  <si>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</si>
  <si>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</si>
  <si>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</si>
  <si>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</si>
  <si>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</si>
  <si>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</si>
  <si>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</si>
  <si>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</si>
  <si>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</si>
  <si>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</si>
  <si>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</si>
  <si>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</si>
  <si>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</si>
  <si>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</si>
  <si>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</si>
  <si>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</si>
  <si>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</si>
  <si>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</si>
  <si>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</si>
  <si>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</si>
  <si>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</si>
  <si>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</si>
  <si>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</si>
  <si>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</si>
  <si>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</si>
  <si>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</si>
  <si>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</si>
  <si>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</si>
  <si>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</si>
  <si>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</si>
  <si>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</si>
  <si>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</si>
  <si>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</si>
  <si>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</si>
  <si>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</si>
  <si>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</si>
  <si>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</si>
  <si>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</si>
  <si>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</si>
  <si>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</si>
  <si>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</si>
  <si>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</si>
  <si>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</si>
  <si>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</si>
  <si>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</si>
  <si>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</si>
  <si>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</si>
  <si>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</si>
  <si>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</si>
  <si>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</si>
  <si>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</si>
  <si>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</si>
  <si>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</si>
  <si>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</si>
  <si>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</si>
  <si>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</si>
  <si>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</si>
  <si>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</si>
  <si>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</si>
  <si>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</si>
  <si>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</si>
  <si>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</si>
  <si>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</si>
  <si>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</si>
  <si>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</si>
  <si>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</si>
  <si>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</si>
  <si>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</si>
  <si>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</si>
  <si>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</si>
  <si>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</si>
  <si>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</si>
  <si>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</si>
  <si>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</si>
  <si>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</si>
  <si>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</si>
  <si>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</si>
  <si>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</si>
  <si>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</si>
  <si>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</si>
  <si>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</si>
  <si>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</si>
  <si>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</si>
  <si>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</si>
  <si>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</si>
  <si>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</si>
  <si>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</si>
  <si>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</si>
  <si>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</si>
  <si>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</si>
  <si>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</si>
  <si>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</si>
  <si>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</si>
  <si>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</si>
  <si>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</si>
  <si>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</si>
  <si>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</si>
  <si>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</si>
  <si>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</si>
  <si>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</si>
  <si>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</si>
  <si>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</si>
  <si>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</si>
  <si>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</si>
  <si>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</si>
  <si>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</si>
  <si>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</si>
  <si>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</si>
  <si>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</si>
  <si>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</si>
  <si>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</si>
  <si>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</si>
  <si>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</si>
  <si>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</si>
  <si>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</si>
  <si>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</si>
  <si>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</si>
  <si>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</si>
  <si>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</si>
  <si>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</si>
  <si>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</si>
  <si>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</si>
  <si>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</si>
  <si>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</si>
  <si>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</si>
  <si>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</si>
  <si>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</si>
  <si>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</si>
  <si>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</si>
  <si>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</si>
  <si>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</si>
  <si>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</si>
  <si>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</si>
  <si>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</si>
  <si>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</si>
  <si>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</si>
  <si>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</si>
  <si>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</si>
  <si>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</si>
  <si>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</si>
  <si>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</si>
  <si>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</si>
  <si>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</si>
  <si>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</si>
  <si>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</si>
  <si>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</si>
  <si>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</si>
  <si>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</si>
  <si>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</si>
  <si>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</si>
  <si>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</si>
  <si>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</si>
  <si>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</si>
  <si>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</si>
  <si>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</si>
  <si>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</si>
  <si>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</si>
  <si>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</si>
  <si>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</si>
  <si>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</si>
  <si>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</si>
  <si>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</si>
  <si>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</si>
  <si>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</si>
  <si>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</si>
  <si>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</si>
  <si>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</si>
  <si>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</si>
  <si>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</si>
  <si>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</si>
  <si>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</si>
  <si>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</si>
  <si>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</si>
  <si>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</si>
  <si>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</si>
  <si>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</si>
  <si>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</si>
  <si>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</si>
  <si>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</si>
  <si>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</si>
  <si>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</si>
  <si>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</si>
  <si>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</si>
  <si>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</si>
  <si>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</si>
  <si>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</si>
  <si>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</si>
  <si>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</si>
  <si>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</si>
  <si>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</si>
  <si>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</si>
  <si>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</si>
  <si>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</si>
  <si>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</si>
  <si>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</si>
  <si>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</si>
  <si>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</si>
  <si>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</si>
  <si>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</si>
  <si>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</si>
  <si>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</si>
  <si>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</si>
  <si>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</si>
  <si>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</si>
  <si>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</si>
  <si>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</si>
  <si>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</si>
  <si>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</si>
  <si>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</si>
  <si>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</si>
  <si>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</si>
  <si>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</si>
  <si>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</si>
  <si>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</si>
  <si>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</si>
  <si>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</si>
  <si>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</si>
  <si>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</si>
  <si>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</si>
  <si>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</si>
  <si>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</si>
  <si>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</si>
  <si>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</si>
  <si>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</si>
  <si>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</si>
  <si>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</si>
  <si>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</si>
  <si>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</si>
  <si>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</si>
  <si>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</si>
  <si>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</si>
  <si>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</si>
  <si>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</si>
  <si>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</si>
  <si>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</si>
  <si>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</si>
  <si>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</si>
  <si>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</si>
  <si>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</si>
  <si>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</si>
  <si>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</si>
  <si>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</si>
  <si>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</si>
  <si>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</si>
  <si>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</si>
  <si>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</si>
  <si>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</si>
  <si>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</si>
  <si>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</si>
  <si>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</si>
  <si>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</si>
  <si>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</si>
  <si>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</si>
  <si>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</si>
  <si>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</si>
  <si>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</si>
  <si>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</si>
  <si>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</si>
  <si>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</si>
  <si>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</si>
  <si>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</si>
  <si>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</si>
  <si>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</si>
  <si>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</si>
  <si>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</si>
  <si>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</si>
  <si>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</si>
  <si>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</si>
  <si>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</si>
  <si>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</si>
  <si>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</si>
  <si>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</si>
  <si>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</si>
  <si>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</si>
  <si>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</si>
  <si>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</si>
  <si>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</si>
  <si>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</si>
  <si>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</si>
  <si>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</si>
  <si>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</si>
  <si>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</si>
  <si>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</si>
  <si>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</si>
  <si>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</si>
  <si>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</si>
  <si>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</si>
  <si>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</si>
  <si>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</si>
  <si>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</si>
  <si>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</si>
  <si>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</si>
  <si>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</si>
  <si>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</si>
  <si>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</si>
  <si>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</si>
  <si>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</si>
  <si>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</si>
  <si>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</si>
  <si>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</si>
  <si>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</si>
  <si>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</si>
  <si>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</si>
  <si>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</si>
  <si>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</si>
  <si>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</si>
  <si>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</si>
  <si>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</si>
  <si>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</si>
  <si>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</si>
  <si>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</si>
  <si>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</si>
  <si>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</si>
  <si>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</si>
  <si>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</si>
  <si>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</si>
  <si>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</si>
  <si>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</si>
  <si>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</si>
  <si>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</si>
  <si>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</si>
  <si>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</si>
  <si>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</si>
  <si>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</si>
  <si>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</si>
  <si>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</si>
  <si>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</si>
  <si>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</si>
  <si>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</si>
  <si>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</si>
  <si>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</si>
  <si>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</si>
  <si>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</si>
  <si>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</si>
  <si>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</si>
  <si>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</si>
  <si>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</si>
  <si>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</si>
  <si>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</si>
  <si>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</si>
  <si>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</si>
  <si>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</si>
  <si>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</si>
  <si>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</si>
  <si>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</si>
  <si>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</si>
  <si>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</si>
  <si>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</si>
  <si>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</si>
  <si>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</si>
  <si>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</si>
  <si>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</si>
  <si>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</si>
  <si>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</si>
  <si>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</si>
  <si>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</si>
  <si>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</si>
  <si>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</si>
  <si>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</si>
  <si>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</si>
  <si>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</si>
  <si>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</si>
  <si>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</si>
  <si>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</si>
  <si>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</si>
  <si>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</si>
  <si>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</si>
  <si>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</si>
  <si>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</si>
  <si>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</si>
  <si>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</si>
  <si>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</si>
  <si>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</si>
  <si>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</si>
  <si>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</si>
  <si>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</si>
  <si>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</si>
  <si>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</si>
  <si>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</si>
  <si>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</si>
  <si>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</si>
  <si>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</si>
  <si>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</si>
  <si>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</si>
  <si>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</si>
  <si>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</si>
  <si>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</si>
  <si>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</si>
  <si>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</si>
  <si>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</si>
  <si>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</si>
  <si>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</si>
  <si>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</si>
  <si>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</si>
  <si>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</si>
  <si>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</si>
  <si>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</si>
  <si>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</si>
  <si>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</si>
  <si>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</si>
  <si>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</si>
  <si>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</si>
  <si>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</si>
  <si>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</si>
  <si>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</si>
  <si>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</si>
  <si>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</si>
  <si>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</si>
  <si>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</si>
  <si>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</si>
  <si>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</si>
  <si>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</si>
  <si>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</si>
  <si>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</si>
  <si>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</si>
  <si>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</si>
  <si>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</si>
  <si>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</si>
  <si>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</si>
  <si>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</si>
  <si>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</si>
  <si>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</si>
  <si>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</si>
  <si>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</si>
  <si>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</si>
  <si>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</si>
  <si>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</si>
  <si>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</si>
  <si>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</si>
  <si>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</si>
  <si>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</si>
  <si>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</si>
  <si>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</si>
  <si>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</si>
  <si>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</si>
  <si>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</si>
  <si>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</si>
  <si>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</si>
  <si>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</si>
  <si>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</si>
  <si>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</si>
  <si>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</si>
  <si>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</si>
  <si>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</si>
  <si>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</si>
  <si>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</si>
  <si>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</si>
  <si>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</si>
  <si>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</si>
  <si>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</si>
  <si>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</si>
  <si>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</si>
  <si>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</si>
  <si>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</si>
  <si>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</si>
  <si>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</si>
  <si>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</si>
  <si>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</si>
  <si>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</si>
  <si>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</si>
  <si>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</si>
  <si>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</si>
  <si>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</si>
  <si>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</si>
  <si>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</si>
  <si>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</si>
  <si>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</si>
  <si>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</si>
  <si>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</si>
  <si>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</si>
  <si>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</si>
  <si>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</si>
  <si>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</si>
  <si>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</si>
  <si>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</si>
  <si>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</si>
  <si>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</si>
  <si>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</si>
  <si>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</si>
  <si>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</si>
  <si>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</si>
  <si>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</si>
  <si>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</si>
  <si>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</si>
  <si>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</si>
  <si>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</si>
  <si>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</si>
  <si>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</si>
  <si>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</si>
  <si>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</si>
  <si>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</si>
  <si>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</si>
  <si>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</si>
  <si>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</si>
  <si>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</si>
  <si>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</si>
  <si>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</si>
  <si>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</si>
  <si>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</si>
  <si>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</si>
  <si>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</si>
  <si>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</si>
  <si>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</si>
  <si>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</si>
  <si>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</si>
  <si>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</si>
  <si>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</si>
  <si>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</si>
  <si>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</si>
  <si>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</si>
  <si>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</si>
  <si>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</si>
  <si>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</si>
  <si>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</si>
  <si>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</si>
  <si>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</si>
  <si>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</si>
  <si>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</si>
  <si>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</si>
  <si>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</si>
  <si>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</si>
  <si>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</si>
  <si>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</si>
  <si>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</si>
  <si>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</si>
  <si>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</si>
  <si>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</si>
  <si>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</si>
  <si>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</si>
  <si>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</si>
  <si>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</si>
  <si>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</si>
  <si>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</si>
  <si>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</si>
  <si>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</si>
  <si>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</si>
  <si>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</si>
  <si>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</si>
  <si>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</si>
  <si>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</si>
  <si>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</si>
  <si>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</si>
  <si>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</si>
  <si>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</si>
  <si>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</si>
  <si>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</si>
  <si>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</si>
  <si>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</si>
  <si>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</si>
  <si>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</si>
  <si>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</si>
  <si>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</si>
  <si>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</si>
  <si>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</si>
  <si>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</si>
  <si>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</si>
  <si>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</si>
  <si>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</si>
  <si>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</si>
  <si>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</si>
  <si>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</si>
  <si>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</si>
  <si>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</si>
  <si>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</si>
  <si>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</si>
  <si>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</si>
  <si>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</si>
  <si>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</si>
  <si>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</si>
  <si>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</si>
  <si>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</si>
  <si>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</si>
  <si>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</si>
  <si>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</si>
  <si>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</si>
  <si>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</si>
  <si>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</si>
  <si>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</si>
  <si>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</si>
  <si>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</si>
  <si>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</si>
  <si>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</si>
  <si>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</si>
  <si>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</si>
  <si>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</si>
  <si>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</si>
  <si>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</si>
  <si>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</si>
  <si>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</si>
  <si>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</si>
  <si>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</si>
  <si>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</si>
  <si>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</si>
  <si>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</si>
  <si>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</si>
  <si>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</si>
  <si>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</si>
  <si>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</si>
  <si>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</si>
  <si>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</si>
  <si>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</si>
  <si>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</si>
  <si>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</si>
  <si>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</si>
  <si>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</si>
  <si>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</si>
  <si>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</si>
  <si>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</si>
  <si>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</si>
  <si>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</si>
  <si>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</si>
  <si>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</si>
  <si>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</si>
  <si>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</si>
  <si>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</si>
  <si>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</si>
  <si>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</si>
  <si>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</si>
  <si>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</si>
  <si>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</si>
  <si>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</si>
  <si>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</si>
  <si>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</si>
  <si>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</si>
  <si>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</si>
  <si>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</si>
  <si>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</si>
  <si>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</si>
  <si>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</si>
  <si>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</si>
  <si>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</si>
  <si>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</si>
  <si>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</si>
  <si>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</si>
  <si>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</si>
  <si>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</si>
  <si>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</si>
  <si>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</si>
  <si>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</si>
  <si>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</si>
  <si>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</si>
  <si>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</si>
  <si>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</si>
  <si>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</si>
  <si>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</si>
  <si>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</si>
  <si>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</si>
  <si>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</si>
  <si>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</si>
  <si>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</si>
  <si>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</si>
  <si>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</si>
  <si>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</si>
  <si>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</si>
  <si>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</si>
  <si>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</si>
  <si>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</si>
  <si>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</si>
  <si>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</si>
  <si>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</si>
  <si>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</si>
  <si>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</si>
  <si>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</si>
  <si>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</si>
  <si>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</si>
  <si>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</si>
  <si>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</si>
  <si>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</si>
  <si>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</si>
  <si>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</si>
  <si>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</si>
  <si>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</si>
  <si>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</si>
  <si>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</si>
  <si>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</si>
  <si>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</si>
  <si>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</si>
  <si>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</si>
  <si>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</si>
  <si>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</si>
  <si>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</si>
  <si>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</si>
  <si>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</si>
  <si>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</si>
  <si>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</si>
  <si>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</si>
  <si>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</si>
  <si>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</si>
  <si>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</si>
  <si>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</si>
  <si>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</si>
  <si>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</si>
  <si>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</si>
  <si>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</si>
  <si>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</si>
  <si>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</si>
  <si>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</si>
  <si>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</si>
  <si>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</si>
  <si>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</si>
  <si>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</si>
  <si>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</si>
  <si>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</si>
  <si>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</si>
  <si>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</si>
  <si>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</si>
  <si>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</si>
  <si>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</si>
  <si>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</si>
  <si>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</si>
  <si>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</si>
  <si>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</si>
  <si>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</si>
  <si>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</si>
  <si>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</si>
  <si>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</si>
  <si>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</si>
  <si>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</si>
  <si>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</si>
  <si>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</si>
  <si>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</si>
  <si>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</si>
  <si>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</si>
  <si>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</si>
  <si>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</si>
  <si>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</si>
  <si>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</si>
  <si>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</si>
  <si>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</si>
  <si>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</si>
  <si>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</si>
  <si>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</si>
  <si>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</si>
  <si>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</si>
  <si>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</si>
  <si>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</si>
  <si>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</si>
  <si>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</si>
  <si>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</si>
  <si>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</si>
  <si>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</si>
  <si>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</si>
  <si>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</si>
  <si>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</si>
  <si>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</si>
  <si>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</si>
  <si>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</si>
  <si>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</si>
  <si>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</si>
  <si>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</si>
  <si>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</si>
  <si>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</si>
  <si>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</si>
  <si>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</si>
  <si>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</si>
  <si>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</si>
  <si>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</si>
  <si>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</si>
  <si>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</si>
  <si>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</si>
  <si>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</si>
  <si>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</si>
  <si>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</si>
  <si>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</si>
  <si>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</si>
  <si>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</si>
  <si>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</si>
  <si>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</si>
  <si>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</si>
  <si>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</si>
  <si>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</si>
  <si>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</si>
  <si>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</si>
  <si>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</si>
  <si>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</si>
  <si>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</si>
  <si>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</si>
  <si>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</si>
  <si>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</si>
  <si>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</si>
  <si>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</si>
  <si>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</si>
  <si>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</si>
  <si>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</si>
  <si>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</si>
  <si>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</si>
  <si>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</si>
  <si>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</si>
  <si>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</si>
  <si>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</si>
  <si>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</si>
  <si>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</si>
  <si>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</si>
  <si>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</si>
  <si>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</si>
  <si>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</si>
  <si>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</si>
  <si>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</si>
  <si>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</si>
  <si>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</si>
  <si>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</si>
  <si>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</si>
  <si>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</si>
  <si>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</si>
  <si>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</si>
  <si>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</si>
  <si>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</si>
  <si>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</si>
  <si>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</si>
  <si>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</si>
  <si>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</si>
  <si>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</si>
  <si>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</si>
  <si>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</si>
  <si>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</si>
  <si>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</si>
  <si>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</si>
  <si>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</si>
  <si>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</si>
  <si>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</si>
  <si>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</si>
  <si>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</si>
  <si>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</si>
  <si>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</si>
  <si>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</si>
  <si>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</si>
  <si>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</si>
  <si>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</si>
  <si>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</si>
  <si>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</si>
  <si>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</si>
  <si>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</si>
  <si>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</si>
  <si>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</si>
  <si>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</si>
  <si>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</si>
  <si>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</si>
  <si>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</si>
  <si>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</si>
  <si>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</si>
  <si>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</si>
  <si>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</si>
  <si>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</si>
  <si>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</si>
  <si>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</si>
  <si>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</si>
  <si>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</si>
  <si>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</si>
  <si>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</si>
  <si>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</si>
  <si>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</si>
  <si>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</si>
  <si>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</si>
  <si>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</si>
  <si>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</si>
  <si>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</si>
  <si>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</si>
  <si>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</si>
  <si>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</si>
  <si>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</si>
  <si>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</si>
  <si>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</si>
  <si>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</si>
  <si>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</si>
  <si>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</si>
  <si>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</si>
  <si>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</si>
  <si>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</si>
  <si>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</si>
  <si>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</si>
  <si>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</si>
  <si>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</si>
  <si>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</si>
  <si>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</si>
  <si>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</si>
  <si>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</si>
  <si>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</si>
  <si>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</si>
  <si>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</si>
  <si>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</si>
  <si>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</si>
  <si>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</si>
  <si>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</si>
  <si>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</si>
  <si>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</si>
  <si>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</si>
  <si>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</si>
  <si>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</si>
  <si>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</si>
  <si>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</si>
  <si>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</si>
  <si>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</si>
  <si>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</si>
  <si>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</si>
  <si>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</si>
  <si>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</si>
  <si>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</si>
  <si>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</si>
  <si>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</si>
  <si>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</si>
  <si>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</si>
  <si>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</si>
  <si>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</si>
  <si>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</si>
  <si>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</si>
  <si>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</si>
  <si>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</si>
  <si>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</si>
  <si>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</si>
  <si>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</si>
  <si>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</si>
  <si>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</si>
  <si>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</si>
  <si>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</si>
  <si>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</si>
  <si>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</si>
  <si>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</si>
  <si>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</si>
  <si>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</si>
  <si>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</si>
  <si>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</si>
  <si>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</si>
  <si>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</si>
  <si>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</si>
  <si>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</si>
  <si>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</si>
  <si>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</si>
  <si>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</si>
  <si>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</si>
  <si>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</si>
  <si>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</si>
  <si>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</si>
  <si>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</si>
  <si>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</si>
  <si>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</si>
  <si>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</si>
  <si>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</si>
  <si>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</si>
  <si>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</si>
  <si>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</si>
  <si>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</si>
  <si>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</si>
  <si>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</si>
  <si>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</si>
  <si>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</si>
  <si>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</si>
  <si>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</si>
  <si>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</si>
  <si>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</si>
  <si>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</si>
  <si>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</si>
  <si>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</si>
  <si>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</si>
  <si>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</si>
  <si>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</si>
  <si>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</si>
  <si>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</si>
  <si>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</si>
  <si>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</si>
  <si>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</si>
  <si>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</si>
  <si>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</si>
  <si>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</si>
  <si>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</si>
  <si>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</si>
  <si>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</si>
  <si>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</si>
  <si>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</si>
  <si>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</si>
  <si>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</si>
  <si>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</si>
  <si>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</si>
  <si>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</si>
  <si>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</si>
  <si>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</si>
  <si>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</si>
  <si>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</si>
  <si>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</si>
  <si>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</si>
  <si>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</si>
  <si>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</si>
  <si>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</si>
  <si>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</si>
  <si>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</si>
  <si>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</si>
  <si>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</si>
  <si>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</si>
  <si>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</si>
  <si>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</si>
  <si>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</si>
  <si>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</si>
  <si>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</si>
  <si>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</si>
  <si>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</si>
  <si>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</si>
  <si>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</si>
  <si>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</si>
  <si>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</si>
  <si>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</si>
  <si>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</si>
  <si>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</si>
  <si>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</si>
  <si>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</si>
  <si>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</si>
  <si>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</si>
  <si>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</si>
  <si>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</si>
  <si>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</si>
  <si>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</si>
  <si>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</si>
  <si>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</si>
  <si>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</si>
  <si>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</si>
  <si>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</si>
  <si>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</si>
  <si>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</si>
  <si>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</si>
  <si>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</si>
  <si>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</si>
  <si>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</si>
  <si>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</si>
  <si>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</si>
  <si>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</si>
  <si>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</si>
  <si>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</si>
  <si>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</si>
  <si>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</si>
  <si>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</si>
  <si>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</si>
  <si>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</si>
  <si>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</si>
  <si>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</si>
  <si>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</si>
  <si>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</si>
  <si>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</si>
  <si>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</si>
  <si>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</si>
  <si>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</si>
  <si>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</si>
  <si>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</si>
  <si>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</si>
  <si>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</si>
  <si>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</si>
  <si>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</si>
  <si>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</si>
  <si>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</si>
  <si>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</si>
  <si>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</si>
  <si>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</si>
  <si>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</si>
  <si>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</si>
  <si>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</si>
  <si>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</si>
  <si>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</si>
  <si>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</si>
  <si>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</si>
  <si>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</si>
  <si>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</si>
  <si>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</si>
  <si>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</si>
  <si>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</si>
  <si>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</si>
  <si>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</si>
  <si>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</si>
  <si>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</si>
  <si>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</si>
  <si>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</si>
  <si>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</si>
  <si>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</si>
  <si>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</si>
  <si>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</si>
  <si>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</si>
  <si>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</si>
  <si>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</si>
  <si>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</si>
  <si>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</si>
  <si>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</si>
  <si>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</si>
  <si>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</si>
  <si>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</si>
  <si>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</si>
  <si>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</si>
  <si>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</si>
  <si>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</si>
  <si>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</si>
  <si>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</si>
  <si>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</si>
  <si>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</si>
  <si>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</si>
  <si>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</si>
  <si>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</si>
  <si>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</si>
  <si>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</si>
  <si>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</si>
  <si>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</si>
  <si>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</si>
  <si>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</si>
  <si>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</si>
  <si>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</si>
  <si>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</si>
  <si>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</si>
  <si>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</si>
  <si>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</si>
  <si>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</si>
  <si>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</si>
  <si>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</si>
  <si>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</si>
  <si>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</si>
  <si>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</si>
  <si>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</si>
  <si>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</si>
  <si>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</si>
  <si>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</si>
  <si>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</si>
  <si>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</si>
  <si>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</si>
  <si>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</si>
  <si>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</si>
  <si>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</si>
  <si>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</si>
  <si>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</si>
  <si>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</si>
  <si>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</si>
  <si>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</si>
  <si>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</si>
  <si>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</si>
  <si>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</si>
  <si>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</si>
  <si>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</si>
  <si>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</si>
  <si>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</si>
  <si>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</si>
  <si>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</si>
  <si>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</si>
  <si>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</si>
  <si>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</si>
  <si>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</si>
  <si>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</si>
  <si>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</si>
  <si>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</si>
  <si>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</si>
  <si>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</si>
  <si>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</si>
  <si>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</si>
  <si>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</si>
  <si>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</si>
  <si>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</si>
  <si>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</si>
  <si>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</si>
  <si>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</si>
  <si>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</si>
  <si>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</si>
  <si>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</si>
  <si>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</si>
  <si>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</si>
  <si>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</si>
  <si>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</si>
  <si>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</si>
  <si>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</si>
  <si>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</si>
  <si>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</si>
  <si>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</si>
  <si>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</si>
  <si>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</si>
  <si>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</si>
  <si>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</si>
  <si>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</si>
  <si>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</si>
  <si>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</si>
  <si>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</si>
  <si>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</si>
  <si>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</si>
  <si>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</si>
  <si>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</si>
  <si>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</si>
  <si>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</si>
  <si>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</si>
  <si>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</si>
  <si>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</si>
  <si>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</si>
  <si>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</si>
  <si>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</si>
  <si>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</si>
  <si>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</si>
  <si>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</si>
  <si>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</si>
  <si>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</si>
  <si>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</si>
  <si>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</si>
  <si>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</si>
  <si>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</si>
  <si>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</si>
  <si>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</si>
  <si>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</si>
  <si>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</si>
  <si>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</si>
  <si>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</si>
  <si>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</si>
  <si>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</si>
  <si>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</si>
  <si>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</si>
  <si>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</si>
  <si>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</si>
  <si>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</si>
  <si>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</si>
  <si>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</si>
  <si>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</si>
  <si>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</si>
  <si>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</si>
  <si>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</si>
  <si>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</si>
  <si>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</si>
  <si>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</si>
  <si>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</si>
  <si>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</si>
  <si>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</si>
  <si>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</si>
  <si>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</si>
  <si>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</si>
  <si>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</si>
  <si>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</si>
  <si>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</si>
  <si>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</si>
  <si>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</si>
  <si>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</si>
  <si>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</si>
  <si>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</si>
  <si>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</si>
  <si>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</si>
  <si>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</si>
  <si>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</si>
  <si>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</si>
  <si>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</si>
  <si>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</si>
  <si>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</si>
  <si>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</si>
  <si>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</si>
  <si>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</si>
  <si>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</si>
  <si>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</si>
  <si>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</si>
  <si>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</si>
  <si>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</si>
  <si>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</si>
  <si>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</si>
  <si>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</si>
  <si>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</si>
  <si>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</si>
  <si>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</si>
  <si>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</si>
  <si>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</si>
  <si>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</si>
  <si>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</si>
  <si>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</si>
  <si>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</si>
  <si>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</si>
  <si>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</si>
  <si>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</si>
  <si>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</si>
  <si>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</si>
  <si>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</si>
  <si>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</si>
  <si>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</si>
  <si>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</si>
  <si>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</si>
  <si>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</si>
  <si>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</si>
  <si>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</si>
  <si>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</si>
  <si>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</si>
  <si>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</si>
  <si>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</si>
  <si>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</si>
  <si>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</si>
  <si>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</si>
  <si>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</si>
  <si>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</si>
  <si>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</si>
  <si>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</si>
  <si>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</si>
  <si>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</si>
  <si>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</si>
  <si>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</si>
  <si>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</si>
  <si>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</si>
  <si>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</si>
  <si>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</si>
  <si>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</si>
  <si>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</si>
  <si>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</si>
  <si>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</si>
  <si>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</si>
  <si>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</si>
  <si>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</si>
  <si>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</si>
  <si>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</si>
  <si>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</si>
  <si>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</si>
  <si>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</si>
  <si>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</si>
  <si>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</si>
  <si>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</si>
  <si>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</si>
  <si>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</si>
  <si>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</si>
  <si>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</si>
  <si>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</si>
  <si>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</si>
  <si>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</si>
  <si>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</si>
  <si>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</si>
  <si>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</si>
  <si>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</si>
  <si>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</si>
  <si>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</si>
  <si>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</si>
  <si>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</si>
  <si>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</si>
  <si>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</si>
  <si>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</si>
  <si>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</si>
  <si>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</si>
  <si>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</si>
  <si>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</si>
  <si>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</si>
  <si>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</si>
  <si>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</si>
  <si>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</si>
  <si>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</si>
  <si>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</si>
  <si>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</si>
  <si>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</si>
  <si>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</si>
  <si>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</si>
  <si>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</si>
  <si>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</si>
  <si>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</si>
  <si>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</si>
  <si>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</si>
  <si>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</si>
  <si>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</si>
  <si>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</si>
  <si>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</si>
  <si>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</si>
  <si>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</si>
  <si>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</si>
  <si>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</si>
  <si>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</si>
  <si>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</si>
  <si>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</si>
  <si>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</si>
  <si>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</si>
  <si>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</si>
  <si>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</si>
  <si>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</si>
  <si>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</si>
  <si>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</si>
  <si>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</si>
  <si>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</si>
  <si>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</si>
  <si>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</si>
  <si>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</si>
  <si>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</si>
  <si>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</si>
  <si>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</si>
  <si>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</si>
  <si>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</si>
  <si>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</si>
  <si>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</si>
  <si>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</si>
  <si>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</si>
  <si>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</si>
  <si>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</si>
  <si>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</si>
  <si>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</si>
  <si>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</si>
  <si>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</si>
  <si>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</si>
  <si>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</si>
  <si>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</si>
  <si>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</si>
  <si>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</si>
  <si>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</si>
  <si>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</si>
  <si>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</si>
  <si>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</si>
  <si>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</si>
  <si>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</si>
  <si>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</si>
  <si>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</si>
  <si>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</si>
  <si>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</si>
  <si>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</si>
  <si>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</si>
  <si>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</si>
  <si>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</si>
  <si>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</si>
  <si>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</si>
  <si>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</si>
  <si>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</si>
  <si>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</si>
  <si>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</si>
  <si>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</si>
  <si>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</si>
  <si>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</si>
  <si>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</si>
  <si>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</si>
  <si>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</si>
  <si>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</si>
  <si>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</si>
  <si>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</si>
  <si>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</si>
  <si>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</si>
  <si>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</si>
  <si>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</si>
  <si>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</si>
  <si>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</si>
  <si>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</si>
  <si>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</si>
  <si>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</si>
  <si>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</si>
  <si>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</si>
  <si>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</si>
  <si>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</si>
  <si>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</si>
  <si>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</si>
  <si>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</si>
  <si>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</si>
  <si>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</si>
  <si>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</si>
  <si>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</si>
  <si>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</si>
  <si>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</si>
  <si>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</si>
  <si>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</si>
  <si>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</si>
  <si>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</si>
  <si>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</si>
  <si>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</si>
  <si>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</si>
  <si>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</si>
  <si>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</si>
  <si>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</si>
  <si>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</si>
  <si>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</si>
  <si>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</si>
  <si>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</si>
  <si>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</si>
  <si>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</si>
  <si>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</si>
  <si>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</si>
  <si>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</si>
  <si>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</si>
  <si>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</si>
  <si>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</si>
  <si>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</si>
  <si>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</si>
  <si>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</si>
  <si>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</si>
  <si>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</si>
  <si>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</si>
  <si>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</si>
  <si>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</si>
  <si>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</si>
  <si>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</si>
  <si>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</si>
  <si>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</si>
  <si>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</si>
  <si>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</si>
  <si>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</si>
  <si>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</si>
  <si>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</si>
  <si>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</si>
  <si>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</si>
  <si>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</si>
  <si>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</si>
  <si>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</si>
  <si>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</si>
  <si>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</si>
  <si>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</si>
  <si>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</si>
  <si>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</si>
  <si>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</si>
  <si>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</si>
  <si>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</si>
  <si>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</si>
  <si>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</si>
  <si>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</si>
  <si>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</si>
  <si>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</si>
  <si>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</si>
  <si>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</si>
  <si>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</si>
  <si>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</si>
  <si>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</si>
  <si>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</si>
  <si>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</si>
  <si>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</si>
  <si>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</si>
  <si>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</si>
  <si>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</si>
  <si>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</si>
  <si>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</si>
  <si>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</si>
  <si>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</si>
  <si>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</si>
  <si>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</si>
  <si>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</si>
  <si>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</si>
  <si>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</si>
  <si>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</si>
  <si>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</si>
  <si>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</si>
  <si>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</si>
  <si>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</si>
  <si>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</si>
  <si>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</si>
  <si>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</si>
  <si>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</si>
  <si>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</si>
  <si>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</si>
  <si>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</si>
  <si>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</si>
  <si>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</si>
  <si>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</si>
  <si>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</si>
  <si>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</si>
  <si>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</si>
  <si>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</si>
  <si>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</si>
  <si>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</si>
  <si>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</si>
  <si>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</si>
  <si>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</si>
  <si>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</si>
  <si>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</si>
  <si>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</si>
  <si>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</si>
  <si>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</si>
  <si>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</si>
  <si>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</si>
  <si>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</si>
  <si>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</si>
  <si>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</si>
  <si>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</si>
  <si>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</si>
  <si>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</si>
  <si>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</si>
  <si>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</si>
  <si>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</si>
  <si>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</si>
  <si>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</si>
  <si>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</si>
  <si>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</si>
  <si>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</si>
  <si>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</si>
  <si>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</si>
  <si>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</si>
  <si>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</si>
  <si>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</si>
  <si>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</si>
  <si>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</si>
  <si>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</si>
  <si>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</si>
  <si>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</si>
  <si>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</si>
  <si>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</si>
  <si>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</si>
  <si>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</si>
  <si>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</si>
  <si>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</si>
  <si>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</si>
  <si>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</si>
  <si>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</si>
  <si>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</si>
  <si>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</si>
  <si>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</si>
  <si>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</si>
  <si>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</si>
  <si>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</si>
  <si>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</si>
  <si>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</si>
  <si>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</si>
  <si>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</si>
  <si>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</si>
  <si>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</si>
  <si>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</si>
  <si>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</si>
  <si>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</si>
  <si>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</si>
  <si>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</si>
  <si>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</si>
  <si>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</si>
  <si>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</si>
  <si>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</si>
  <si>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</si>
  <si>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</si>
  <si>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</si>
  <si>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</si>
  <si>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</si>
  <si>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</si>
  <si>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</si>
  <si>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</si>
  <si>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</si>
  <si>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</si>
  <si>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</si>
  <si>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</si>
  <si>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</si>
  <si>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</si>
  <si>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</si>
  <si>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</si>
  <si>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</si>
  <si>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</si>
  <si>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</si>
  <si>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</si>
  <si>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</si>
  <si>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</si>
  <si>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</si>
  <si>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</si>
  <si>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</si>
  <si>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</si>
  <si>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</si>
  <si>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</si>
  <si>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</si>
  <si>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</si>
  <si>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</si>
  <si>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</si>
  <si>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</si>
  <si>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</si>
  <si>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</si>
  <si>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</si>
  <si>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</si>
  <si>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</si>
  <si>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</si>
  <si>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</si>
  <si>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</si>
  <si>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</si>
  <si>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</si>
  <si>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</si>
  <si>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</si>
  <si>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</si>
  <si>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</si>
  <si>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</si>
  <si>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</si>
  <si>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</si>
  <si>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</si>
  <si>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</si>
  <si>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</si>
  <si>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</si>
  <si>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</si>
  <si>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</si>
  <si>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</si>
  <si>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</si>
  <si>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</si>
  <si>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</si>
  <si>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</si>
  <si>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</si>
  <si>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</si>
  <si>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</si>
  <si>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</si>
  <si>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</si>
  <si>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</si>
  <si>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</si>
  <si>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</si>
  <si>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</si>
  <si>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</si>
  <si>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</si>
  <si>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</si>
  <si>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</si>
  <si>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</si>
  <si>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</si>
  <si>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</si>
  <si>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</si>
  <si>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</si>
  <si>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</si>
  <si>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</si>
  <si>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</si>
  <si>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</si>
  <si>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</si>
  <si>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</si>
  <si>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</si>
  <si>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</si>
  <si>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</si>
  <si>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</si>
  <si>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</si>
  <si>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</si>
  <si>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</si>
  <si>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</si>
  <si>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</si>
  <si>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</si>
  <si>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</si>
  <si>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</si>
  <si>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</si>
  <si>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</si>
  <si>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</si>
  <si>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</si>
  <si>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</si>
  <si>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</si>
  <si>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</si>
  <si>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</si>
  <si>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</si>
  <si>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</si>
  <si>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</si>
  <si>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</si>
  <si>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</si>
  <si>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</si>
  <si>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</si>
  <si>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</si>
  <si>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</si>
  <si>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</si>
  <si>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</si>
  <si>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</si>
  <si>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</si>
  <si>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</si>
  <si>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</si>
  <si>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</si>
  <si>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</si>
  <si>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</si>
  <si>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</si>
  <si>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</si>
  <si>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</si>
  <si>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</si>
  <si>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</si>
  <si>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</si>
  <si>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</si>
  <si>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</si>
  <si>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</si>
  <si>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</si>
  <si>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</si>
  <si>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</si>
  <si>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</si>
  <si>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</si>
  <si>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</si>
  <si>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</si>
  <si>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</si>
  <si>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</si>
  <si>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</si>
  <si>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</si>
  <si>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</si>
  <si>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</si>
  <si>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</si>
  <si>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</si>
  <si>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</si>
  <si>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</si>
  <si>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</si>
  <si>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</si>
  <si>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</si>
  <si>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</si>
  <si>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</si>
  <si>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</si>
  <si>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</si>
  <si>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</si>
  <si>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</si>
  <si>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</si>
  <si>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</si>
  <si>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</si>
  <si>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</si>
  <si>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</si>
  <si>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</si>
  <si>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</si>
  <si>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</si>
  <si>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</si>
  <si>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</si>
  <si>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</si>
  <si>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</si>
  <si>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</si>
  <si>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</si>
  <si>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</si>
  <si>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</si>
  <si>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</si>
  <si>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</si>
  <si>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</si>
  <si>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</si>
  <si>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</si>
  <si>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</si>
  <si>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</si>
  <si>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</si>
  <si>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</si>
  <si>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</si>
  <si>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</si>
  <si>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</si>
  <si>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</si>
  <si>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</si>
  <si>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</si>
  <si>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</si>
  <si>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</si>
  <si>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</si>
  <si>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</si>
  <si>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</si>
  <si>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</si>
  <si>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</si>
  <si>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</si>
  <si>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</si>
  <si>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</si>
  <si>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</si>
  <si>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</si>
  <si>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</si>
  <si>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</si>
  <si>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</si>
  <si>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</si>
  <si>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</si>
  <si>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</si>
  <si>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</si>
  <si>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</si>
  <si>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</si>
  <si>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</si>
  <si>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</si>
  <si>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</si>
  <si>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</si>
  <si>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</si>
  <si>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</si>
  <si>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</si>
  <si>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</si>
  <si>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</si>
  <si>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</si>
  <si>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</si>
  <si>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</si>
  <si>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</si>
  <si>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</si>
  <si>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</si>
  <si>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</si>
  <si>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</si>
  <si>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</si>
  <si>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</si>
  <si>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</si>
  <si>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</si>
  <si>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</si>
  <si>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</si>
  <si>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</si>
  <si>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</si>
  <si>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</si>
  <si>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</si>
  <si>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</si>
  <si>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</si>
  <si>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</si>
  <si>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</si>
  <si>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</si>
  <si>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</si>
  <si>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</si>
  <si>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</si>
  <si>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</si>
  <si>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</si>
  <si>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</si>
  <si>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</si>
  <si>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</si>
  <si>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</si>
  <si>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</si>
  <si>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</si>
  <si>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</si>
  <si>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</si>
  <si>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</si>
  <si>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</si>
  <si>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</si>
  <si>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</si>
  <si>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</si>
  <si>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</si>
  <si>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</si>
  <si>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</si>
  <si>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</si>
  <si>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</si>
  <si>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</si>
  <si>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</si>
  <si>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</si>
  <si>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</si>
  <si>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</si>
  <si>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</si>
  <si>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</si>
  <si>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</si>
  <si>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</si>
  <si>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</si>
  <si>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</si>
  <si>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</si>
  <si>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</si>
  <si>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</si>
  <si>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</si>
  <si>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</si>
  <si>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</si>
  <si>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</si>
  <si>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</si>
  <si>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</si>
  <si>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</si>
  <si>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</si>
  <si>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</si>
  <si>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</si>
  <si>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</si>
  <si>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</si>
  <si>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</si>
  <si>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</si>
  <si>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</si>
  <si>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</si>
  <si>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</si>
  <si>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</si>
  <si>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</si>
  <si>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</si>
  <si>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</si>
  <si>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</si>
  <si>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</si>
  <si>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</si>
  <si>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</si>
  <si>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</si>
  <si>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</si>
  <si>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</si>
  <si>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</si>
  <si>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</si>
  <si>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</si>
  <si>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</si>
  <si>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</si>
  <si>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</si>
  <si>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</si>
  <si>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</si>
  <si>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</si>
  <si>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</si>
  <si>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</si>
  <si>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</si>
  <si>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</si>
  <si>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</si>
  <si>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</si>
  <si>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</si>
  <si>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</si>
  <si>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</si>
  <si>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</si>
  <si>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</si>
  <si>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</si>
  <si>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</si>
  <si>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</si>
  <si>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</si>
  <si>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</si>
  <si>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</si>
  <si>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</si>
  <si>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</si>
  <si>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</si>
  <si>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</si>
  <si>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</si>
  <si>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</si>
  <si>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</si>
  <si>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</si>
  <si>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</si>
  <si>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</si>
  <si>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</si>
  <si>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</si>
  <si>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</si>
  <si>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</si>
  <si>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</si>
  <si>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</si>
  <si>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</si>
  <si>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</si>
  <si>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</si>
  <si>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</si>
  <si>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</si>
  <si>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</si>
  <si>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</si>
  <si>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</si>
  <si>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</si>
  <si>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</si>
  <si>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</si>
  <si>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</si>
  <si>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</si>
  <si>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</si>
  <si>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</si>
  <si>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</si>
  <si>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</si>
  <si>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</si>
  <si>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</si>
  <si>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</si>
  <si>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</si>
  <si>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</si>
  <si>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</si>
  <si>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</si>
  <si>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</si>
  <si>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</si>
  <si>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</si>
  <si>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</si>
  <si>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</si>
  <si>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</si>
  <si>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</si>
  <si>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</si>
  <si>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</si>
  <si>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</si>
  <si>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</si>
  <si>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</si>
  <si>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</si>
  <si>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</si>
  <si>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</si>
  <si>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</si>
  <si>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</si>
  <si>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</si>
  <si>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</si>
  <si>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</si>
  <si>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</si>
  <si>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</si>
  <si>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</si>
  <si>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</si>
  <si>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</si>
  <si>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</si>
  <si>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</si>
  <si>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</si>
  <si>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</si>
  <si>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</si>
  <si>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</si>
  <si>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</si>
  <si>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</si>
  <si>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</si>
  <si>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</si>
  <si>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</si>
  <si>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</si>
  <si>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</si>
  <si>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</si>
  <si>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</si>
  <si>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</si>
  <si>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</si>
  <si>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</si>
  <si>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</si>
  <si>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</si>
  <si>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</si>
  <si>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</si>
  <si>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</si>
  <si>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</si>
  <si>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</si>
  <si>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</si>
  <si>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</si>
  <si>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</si>
  <si>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</si>
  <si>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</si>
  <si>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</si>
  <si>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</si>
  <si>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</si>
  <si>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</si>
  <si>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</si>
  <si>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</si>
  <si>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</si>
  <si>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</si>
  <si>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</si>
  <si>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</si>
  <si>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</si>
  <si>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</si>
  <si>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</si>
  <si>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</si>
  <si>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</si>
  <si>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</si>
  <si>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</si>
  <si>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</si>
  <si>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</si>
  <si>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</si>
  <si>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</si>
  <si>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</si>
  <si>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</si>
  <si>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</si>
  <si>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</si>
  <si>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</si>
  <si>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</si>
  <si>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</si>
  <si>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</si>
  <si>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</si>
  <si>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</si>
  <si>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</si>
  <si>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</si>
  <si>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</si>
  <si>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</si>
  <si>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</si>
  <si>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</si>
  <si>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</si>
  <si>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</si>
  <si>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</si>
  <si>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</si>
  <si>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</si>
  <si>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</si>
  <si>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</si>
  <si>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</si>
  <si>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</si>
  <si>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</si>
  <si>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</si>
  <si>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</si>
  <si>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</si>
  <si>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</si>
  <si>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</si>
  <si>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</si>
  <si>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</si>
  <si>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</si>
  <si>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</si>
  <si>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</si>
  <si>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</si>
  <si>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</si>
  <si>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</si>
  <si>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</si>
  <si>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</si>
  <si>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</si>
  <si>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</si>
  <si>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</si>
  <si>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</si>
  <si>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</si>
  <si>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</si>
  <si>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</si>
  <si>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</si>
  <si>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</si>
  <si>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</si>
  <si>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</si>
  <si>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</si>
  <si>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</si>
  <si>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</si>
  <si>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</si>
  <si>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</si>
  <si>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</si>
  <si>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</si>
  <si>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</si>
  <si>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</si>
  <si>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</si>
  <si>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</si>
  <si>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</si>
  <si>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</si>
  <si>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</si>
  <si>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</si>
  <si>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</si>
  <si>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</si>
  <si>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</si>
  <si>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</si>
  <si>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</si>
  <si>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</si>
  <si>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</si>
  <si>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</si>
  <si>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</si>
  <si>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</si>
  <si>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</si>
  <si>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</si>
  <si>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</si>
  <si>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</si>
  <si>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</si>
  <si>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</si>
  <si>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</si>
  <si>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</si>
  <si>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</si>
  <si>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</si>
  <si>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</si>
  <si>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</si>
  <si>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</si>
  <si>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</si>
  <si>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</si>
  <si>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</si>
  <si>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</si>
  <si>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</si>
  <si>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</si>
  <si>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</si>
  <si>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</si>
  <si>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</si>
  <si>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</si>
  <si>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</si>
  <si>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</si>
  <si>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</si>
  <si>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</si>
  <si>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</si>
  <si>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</si>
  <si>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</si>
  <si>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</si>
  <si>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</si>
  <si>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</si>
  <si>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</si>
  <si>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</si>
  <si>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</si>
  <si>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</si>
  <si>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</si>
  <si>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</si>
  <si>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</si>
  <si>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</si>
  <si>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</si>
  <si>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</si>
  <si>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</si>
  <si>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</si>
  <si>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</si>
  <si>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</si>
  <si>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</si>
  <si>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</si>
  <si>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</si>
  <si>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</si>
  <si>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</si>
  <si>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</si>
  <si>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</si>
  <si>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</si>
  <si>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</si>
  <si>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</si>
  <si>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</si>
  <si>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</si>
  <si>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</si>
  <si>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</si>
  <si>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</si>
  <si>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</si>
  <si>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</si>
  <si>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</si>
  <si>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</si>
  <si>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</si>
  <si>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</si>
  <si>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</si>
  <si>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</si>
  <si>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</si>
  <si>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</si>
  <si>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</si>
  <si>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</si>
  <si>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</si>
  <si>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</si>
  <si>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</si>
  <si>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</si>
  <si>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</si>
  <si>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</si>
  <si>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</si>
  <si>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</si>
  <si>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</si>
  <si>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</si>
  <si>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</si>
  <si>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</si>
  <si>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</si>
  <si>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</si>
  <si>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</si>
  <si>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</si>
  <si>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</si>
  <si>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</si>
  <si>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</si>
  <si>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</si>
  <si>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</si>
  <si>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</si>
  <si>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</si>
  <si>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</si>
  <si>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</si>
  <si>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</si>
  <si>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</si>
  <si>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</si>
  <si>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</si>
  <si>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</si>
  <si>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</si>
  <si>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</si>
  <si>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</si>
  <si>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</si>
  <si>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</si>
  <si>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</si>
  <si>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</si>
  <si>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</si>
  <si>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</si>
  <si>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</si>
  <si>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</si>
  <si>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</si>
  <si>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</si>
  <si>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</si>
  <si>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</si>
  <si>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</si>
  <si>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</si>
  <si>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</si>
  <si>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</si>
  <si>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</si>
  <si>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</si>
  <si>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</si>
  <si>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</si>
  <si>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</si>
  <si>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</si>
  <si>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</si>
  <si>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</si>
  <si>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</si>
  <si>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</si>
  <si>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</si>
  <si>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</si>
  <si>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</si>
  <si>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</si>
  <si>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</si>
  <si>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</si>
  <si>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</si>
  <si>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</si>
  <si>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</si>
  <si>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</si>
  <si>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</si>
  <si>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</si>
  <si>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</si>
  <si>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</si>
  <si>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</si>
  <si>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</si>
  <si>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</si>
  <si>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</si>
  <si>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</si>
  <si>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</si>
  <si>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</si>
  <si>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</si>
  <si>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</si>
  <si>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</si>
  <si>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</si>
  <si>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</si>
  <si>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</si>
  <si>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</si>
  <si>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</si>
  <si>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</si>
  <si>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</si>
  <si>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</si>
  <si>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</si>
  <si>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</si>
  <si>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</si>
  <si>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</si>
  <si>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</si>
  <si>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</si>
  <si>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</si>
  <si>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</si>
  <si>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</si>
  <si>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</si>
  <si>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</si>
  <si>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</si>
  <si>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</si>
  <si>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</si>
  <si>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</si>
  <si>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</si>
  <si>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</si>
  <si>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</si>
  <si>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</si>
  <si>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</si>
  <si>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</si>
  <si>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</si>
  <si>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</si>
  <si>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</si>
  <si>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</si>
  <si>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</si>
  <si>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</si>
  <si>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</si>
  <si>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</si>
  <si>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</si>
  <si>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</si>
  <si>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</si>
  <si>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</si>
  <si>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</si>
  <si>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</si>
  <si>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</si>
  <si>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</si>
  <si>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</si>
  <si>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</si>
  <si>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</si>
  <si>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</si>
  <si>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</si>
  <si>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</si>
  <si>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</si>
  <si>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</si>
  <si>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</si>
  <si>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</si>
  <si>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</si>
  <si>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</si>
  <si>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</si>
  <si>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</si>
  <si>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</si>
  <si>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</si>
  <si>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</si>
  <si>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</si>
  <si>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</si>
  <si>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</si>
  <si>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</si>
  <si>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</si>
  <si>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</si>
  <si>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</si>
  <si>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</si>
  <si>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</si>
  <si>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</si>
  <si>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</si>
  <si>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</si>
  <si>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</si>
  <si>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</si>
  <si>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</si>
  <si>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</si>
  <si>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</si>
  <si>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</si>
  <si>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</si>
  <si>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</si>
  <si>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</si>
  <si>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</si>
  <si>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</si>
  <si>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</si>
  <si>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</si>
  <si>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</si>
  <si>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</si>
  <si>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</si>
  <si>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</si>
  <si>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</si>
  <si>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</si>
  <si>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</si>
  <si>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</si>
  <si>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</si>
  <si>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</si>
  <si>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</si>
  <si>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</si>
  <si>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</si>
  <si>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</si>
  <si>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</si>
  <si>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</si>
  <si>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</si>
  <si>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</si>
  <si>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</si>
  <si>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</si>
  <si>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</si>
  <si>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</si>
  <si>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</si>
  <si>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</si>
  <si>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</si>
  <si>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</si>
  <si>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</si>
  <si>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</si>
  <si>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</si>
  <si>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</si>
  <si>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</si>
  <si>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</si>
  <si>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</si>
  <si>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</si>
  <si>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</si>
  <si>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</si>
  <si>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</si>
  <si>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</si>
  <si>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</si>
  <si>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</si>
  <si>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</si>
  <si>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</si>
  <si>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</si>
  <si>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</si>
  <si>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</si>
  <si>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</si>
  <si>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</si>
  <si>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</si>
  <si>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</si>
  <si>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</si>
  <si>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</si>
  <si>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</si>
  <si>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</si>
  <si>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</si>
  <si>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</si>
  <si>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</si>
  <si>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</si>
  <si>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</si>
  <si>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</si>
  <si>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</si>
  <si>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</si>
  <si>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</si>
  <si>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</si>
  <si>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</si>
  <si>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</si>
  <si>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</si>
  <si>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</si>
  <si>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</si>
  <si>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</si>
  <si>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</si>
  <si>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</si>
  <si>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</si>
  <si>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</si>
  <si>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</si>
  <si>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</si>
  <si>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</si>
  <si>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</si>
  <si>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</si>
  <si>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</si>
  <si>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</si>
  <si>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</si>
  <si>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</si>
  <si>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</si>
  <si>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</si>
  <si>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</si>
  <si>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</si>
  <si>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</si>
  <si>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</si>
  <si>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</si>
  <si>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</si>
  <si>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</si>
  <si>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</si>
  <si>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</si>
  <si>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</si>
  <si>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</si>
  <si>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</si>
  <si>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</si>
  <si>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</si>
  <si>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</si>
  <si>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</si>
  <si>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</si>
  <si>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</si>
  <si>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</si>
  <si>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</si>
  <si>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</si>
  <si>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</si>
  <si>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</si>
  <si>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</si>
  <si>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</si>
  <si>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</si>
  <si>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</si>
  <si>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</si>
  <si>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</si>
  <si>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</si>
  <si>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</si>
  <si>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</si>
  <si>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</si>
  <si>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</si>
  <si>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</si>
  <si>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</si>
  <si>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</si>
  <si>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</si>
  <si>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</si>
  <si>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</si>
  <si>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</si>
  <si>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</si>
  <si>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</si>
  <si>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</si>
  <si>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</si>
  <si>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</si>
  <si>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</si>
  <si>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</si>
  <si>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</si>
  <si>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</si>
  <si>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</si>
  <si>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</si>
  <si>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</si>
  <si>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</si>
  <si>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</si>
  <si>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</si>
  <si>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</si>
  <si>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</si>
  <si>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</si>
  <si>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</si>
  <si>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</si>
  <si>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</si>
  <si>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</si>
  <si>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</si>
  <si>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</si>
  <si>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</si>
  <si>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</si>
  <si>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</si>
  <si>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</si>
  <si>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</si>
  <si>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</si>
  <si>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</si>
  <si>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</si>
  <si>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</si>
  <si>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</si>
  <si>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</si>
  <si>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</si>
  <si>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</si>
  <si>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</si>
  <si>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</si>
  <si>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</si>
  <si>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</si>
  <si>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</si>
  <si>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</si>
  <si>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</si>
  <si>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</si>
  <si>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</si>
  <si>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</si>
  <si>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</si>
  <si>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</si>
  <si>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</si>
  <si>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</si>
  <si>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</si>
  <si>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</si>
  <si>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</si>
  <si>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</si>
  <si>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</si>
  <si>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</si>
  <si>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</si>
  <si>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</si>
  <si>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</si>
  <si>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</si>
  <si>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</si>
  <si>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</si>
  <si>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</si>
  <si>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</si>
  <si>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</si>
  <si>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</si>
  <si>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</si>
  <si>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</si>
  <si>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</si>
  <si>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</si>
  <si>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</si>
  <si>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</si>
  <si>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</si>
  <si>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</si>
  <si>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</si>
  <si>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</si>
  <si>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</si>
  <si>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</si>
  <si>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</si>
  <si>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</si>
  <si>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</si>
  <si>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</si>
  <si>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</si>
  <si>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</si>
  <si>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</si>
  <si>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</si>
  <si>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</si>
  <si>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</si>
  <si>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</si>
  <si>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</si>
  <si>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</si>
  <si>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</si>
  <si>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</si>
  <si>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</si>
  <si>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</si>
  <si>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</si>
  <si>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</si>
  <si>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</si>
  <si>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</si>
  <si>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</si>
  <si>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</si>
  <si>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</si>
  <si>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</si>
  <si>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</si>
  <si>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</si>
  <si>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</si>
  <si>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</si>
  <si>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</si>
  <si>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</si>
  <si>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</si>
  <si>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</si>
  <si>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</si>
  <si>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</si>
  <si>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</si>
  <si>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</si>
  <si>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</si>
  <si>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</si>
  <si>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</si>
  <si>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</si>
  <si>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</si>
  <si>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</si>
  <si>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</si>
  <si>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</si>
  <si>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</si>
  <si>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</si>
  <si>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</si>
  <si>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</si>
  <si>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</si>
  <si>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</si>
  <si>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</si>
  <si>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</si>
  <si>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</si>
  <si>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</si>
  <si>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</si>
  <si>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</si>
  <si>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</si>
  <si>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</si>
  <si>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</si>
  <si>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</si>
  <si>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</si>
  <si>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</si>
  <si>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</si>
  <si>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</si>
  <si>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</si>
  <si>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</si>
  <si>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</si>
  <si>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</si>
  <si>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</si>
  <si>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</si>
  <si>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</si>
  <si>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</si>
  <si>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</si>
  <si>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</si>
  <si>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</si>
  <si>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</si>
  <si>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</si>
  <si>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</si>
  <si>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</si>
  <si>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</si>
  <si>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</si>
  <si>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</si>
  <si>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</si>
  <si>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</si>
  <si>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</si>
  <si>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</si>
  <si>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</si>
  <si>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</si>
  <si>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</si>
  <si>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</si>
  <si>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</si>
  <si>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</si>
  <si>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</si>
  <si>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</si>
  <si>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</si>
  <si>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</si>
  <si>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</si>
  <si>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</si>
  <si>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</si>
  <si>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</si>
  <si>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</si>
  <si>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</si>
  <si>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</si>
  <si>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</si>
  <si>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</si>
  <si>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</si>
  <si>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</si>
  <si>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</si>
  <si>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</si>
  <si>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</si>
  <si>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</si>
  <si>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</si>
  <si>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</si>
  <si>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</si>
  <si>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</si>
  <si>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</si>
  <si>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</si>
  <si>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</si>
  <si>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</si>
  <si>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</si>
  <si>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</si>
  <si>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</si>
  <si>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</si>
  <si>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</si>
  <si>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</si>
  <si>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</si>
  <si>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</si>
  <si>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</si>
  <si>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</si>
  <si>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</si>
  <si>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</si>
  <si>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</si>
  <si>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</si>
  <si>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</si>
  <si>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</si>
  <si>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</si>
  <si>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</si>
  <si>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</si>
  <si>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</si>
  <si>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</si>
  <si>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</si>
  <si>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</si>
  <si>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</si>
  <si>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</si>
  <si>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</si>
  <si>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</si>
  <si>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</si>
  <si>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</si>
  <si>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</si>
  <si>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</si>
  <si>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</si>
  <si>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</si>
  <si>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</si>
  <si>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</si>
  <si>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</si>
  <si>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</si>
  <si>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</si>
  <si>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</si>
  <si>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</si>
  <si>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</si>
  <si>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</si>
  <si>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</si>
  <si>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</si>
  <si>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</si>
  <si>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</si>
  <si>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</si>
  <si>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</si>
  <si>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</si>
  <si>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</si>
  <si>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</si>
  <si>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</si>
  <si>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</si>
  <si>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</si>
  <si>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</si>
  <si>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</si>
  <si>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</si>
  <si>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</si>
  <si>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</si>
  <si>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</si>
  <si>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</si>
  <si>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</si>
  <si>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</si>
  <si>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</si>
  <si>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</si>
  <si>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</si>
  <si>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</si>
  <si>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</si>
  <si>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</si>
  <si>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</si>
  <si>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</si>
  <si>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</si>
  <si>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</si>
  <si>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</si>
  <si>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</si>
  <si>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</si>
  <si>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</si>
  <si>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</si>
  <si>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</si>
  <si>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</si>
  <si>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</si>
  <si>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</si>
  <si>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</si>
  <si>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</si>
  <si>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</si>
  <si>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</si>
  <si>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</si>
  <si>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</si>
  <si>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</si>
  <si>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</si>
  <si>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</si>
  <si>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</si>
  <si>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</si>
  <si>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</si>
  <si>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</si>
  <si>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</si>
  <si>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</si>
  <si>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</si>
  <si>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</si>
  <si>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</si>
  <si>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</si>
  <si>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</si>
  <si>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</si>
  <si>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</si>
  <si>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</si>
  <si>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</si>
  <si>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</si>
  <si>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</si>
  <si>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</si>
  <si>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</si>
  <si>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</si>
  <si>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</si>
  <si>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</si>
  <si>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</si>
  <si>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</si>
  <si>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</si>
  <si>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</si>
  <si>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</si>
  <si>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</si>
  <si>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</si>
  <si>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</si>
  <si>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</si>
  <si>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</si>
  <si>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</si>
  <si>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</si>
  <si>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</si>
  <si>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</si>
  <si>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</si>
  <si>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</si>
  <si>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</si>
  <si>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</si>
  <si>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</si>
  <si>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</si>
  <si>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</si>
  <si>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</si>
  <si>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</si>
  <si>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</si>
  <si>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</si>
  <si>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</si>
  <si>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</si>
  <si>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</si>
  <si>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</si>
  <si>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</si>
  <si>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</si>
  <si>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</si>
  <si>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</si>
  <si>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</si>
  <si>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</si>
  <si>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</si>
  <si>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</si>
  <si>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</si>
  <si>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</si>
  <si>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</si>
  <si>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</si>
  <si>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</si>
  <si>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</si>
  <si>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</si>
  <si>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</si>
  <si>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</si>
  <si>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</si>
  <si>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</si>
  <si>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</si>
  <si>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</si>
  <si>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</si>
  <si>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</si>
  <si>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</si>
  <si>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</si>
  <si>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</si>
  <si>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</si>
  <si>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</si>
  <si>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</si>
  <si>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</si>
  <si>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</si>
  <si>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</si>
  <si>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</si>
  <si>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</si>
  <si>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</si>
  <si>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</si>
  <si>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</si>
  <si>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</si>
  <si>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</si>
  <si>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</si>
  <si>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</si>
  <si>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</si>
  <si>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</si>
  <si>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</si>
  <si>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</si>
  <si>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</si>
  <si>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</si>
  <si>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</si>
  <si>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</si>
  <si>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</si>
  <si>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</si>
  <si>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</si>
  <si>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</si>
  <si>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</si>
  <si>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</si>
  <si>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</si>
  <si>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</si>
  <si>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</si>
  <si>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</si>
  <si>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</si>
  <si>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</si>
  <si>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</si>
  <si>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</si>
  <si>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</si>
  <si>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</si>
  <si>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</si>
  <si>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</si>
  <si>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</si>
  <si>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</si>
  <si>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</si>
  <si>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</si>
  <si>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</si>
  <si>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</si>
  <si>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</si>
  <si>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</si>
  <si>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</si>
  <si>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</si>
  <si>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</si>
  <si>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</si>
  <si>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</si>
  <si>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</si>
  <si>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</si>
  <si>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</si>
  <si>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</si>
  <si>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</si>
  <si>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</si>
  <si>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</si>
  <si>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</si>
  <si>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</si>
  <si>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</si>
  <si>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</si>
  <si>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</si>
  <si>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</si>
  <si>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</si>
  <si>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</si>
  <si>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</si>
  <si>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</si>
  <si>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</si>
  <si>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</si>
  <si>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</si>
  <si>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</si>
  <si>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</si>
  <si>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</si>
  <si>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</si>
  <si>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</si>
  <si>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</si>
  <si>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</si>
  <si>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</si>
  <si>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</si>
  <si>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</si>
  <si>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</si>
  <si>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</si>
  <si>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</si>
  <si>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</si>
  <si>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</si>
  <si>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</si>
  <si>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</si>
  <si>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</si>
  <si>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</si>
  <si>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</si>
  <si>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</si>
  <si>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</si>
  <si>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</si>
  <si>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</si>
  <si>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</si>
  <si>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</si>
  <si>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</si>
  <si>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</si>
  <si>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</si>
  <si>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</si>
  <si>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</si>
  <si>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</si>
  <si>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</si>
  <si>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</si>
  <si>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</si>
  <si>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</si>
  <si>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</si>
  <si>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</si>
  <si>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</si>
  <si>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</si>
  <si>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</si>
  <si>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</si>
  <si>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</si>
  <si>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</si>
  <si>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</si>
  <si>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</si>
  <si>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</si>
  <si>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</si>
  <si>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</si>
  <si>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</si>
  <si>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</si>
  <si>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</si>
  <si>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</si>
  <si>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</si>
  <si>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</si>
  <si>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</si>
  <si>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</si>
  <si>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</si>
  <si>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</si>
  <si>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</si>
  <si>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</si>
  <si>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</si>
  <si>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</si>
  <si>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</si>
  <si>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</si>
  <si>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</si>
  <si>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</si>
  <si>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</si>
  <si>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</si>
  <si>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</si>
  <si>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</si>
  <si>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</si>
  <si>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</si>
  <si>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</si>
  <si>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</si>
  <si>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</si>
  <si>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</si>
  <si>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</si>
  <si>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</si>
  <si>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</si>
  <si>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</si>
  <si>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</si>
  <si>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</si>
  <si>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</si>
  <si>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</si>
  <si>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</si>
  <si>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</si>
  <si>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</si>
  <si>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</si>
  <si>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</si>
  <si>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</si>
  <si>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</si>
  <si>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</si>
  <si>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</si>
  <si>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</si>
  <si>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</si>
  <si>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</si>
  <si>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</si>
  <si>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</si>
  <si>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</si>
  <si>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</si>
  <si>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</si>
  <si>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</si>
  <si>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</si>
  <si>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</si>
  <si>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</si>
  <si>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</si>
  <si>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</si>
  <si>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</si>
  <si>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</si>
  <si>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</si>
  <si>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</si>
  <si>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</si>
  <si>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</si>
  <si>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</si>
  <si>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</si>
  <si>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</si>
  <si>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</si>
  <si>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</si>
  <si>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</si>
  <si>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</si>
  <si>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</si>
  <si>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</si>
  <si>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</si>
  <si>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</si>
  <si>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</si>
  <si>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</si>
  <si>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</si>
  <si>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</si>
  <si>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</si>
  <si>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</si>
  <si>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</si>
  <si>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</si>
  <si>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</si>
  <si>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</si>
  <si>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</si>
  <si>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</si>
  <si>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</si>
  <si>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</si>
  <si>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</si>
  <si>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</si>
  <si>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</si>
  <si>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</si>
  <si>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</si>
  <si>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</si>
  <si>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</si>
  <si>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</si>
  <si>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</si>
  <si>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</si>
  <si>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</si>
  <si>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</si>
  <si>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</si>
  <si>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</si>
  <si>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</si>
  <si>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</si>
  <si>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</si>
  <si>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</si>
  <si>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</si>
  <si>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</si>
  <si>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</si>
  <si>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</si>
  <si>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</si>
  <si>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</si>
  <si>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</si>
  <si>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</si>
  <si>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</si>
  <si>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</si>
  <si>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</si>
  <si>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</si>
  <si>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</si>
  <si>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</si>
  <si>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</si>
  <si>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</si>
  <si>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</si>
  <si>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</si>
  <si>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</si>
  <si>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</si>
  <si>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</si>
  <si>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</si>
  <si>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</si>
  <si>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</si>
  <si>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</si>
  <si>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</si>
  <si>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</si>
  <si>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</si>
  <si>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</si>
  <si>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</si>
  <si>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</si>
  <si>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</si>
  <si>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</si>
  <si>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</si>
  <si>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</si>
  <si>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</si>
  <si>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</si>
  <si>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</si>
  <si>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</si>
  <si>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</si>
  <si>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</si>
  <si>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</si>
  <si>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</si>
  <si>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</si>
  <si>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</si>
  <si>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</si>
  <si>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</si>
  <si>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</si>
  <si>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</si>
  <si>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</si>
  <si>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</si>
  <si>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</si>
  <si>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</si>
  <si>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</si>
  <si>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</si>
  <si>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</si>
  <si>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</si>
  <si>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</si>
  <si>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</si>
  <si>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</si>
  <si>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</si>
  <si>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</si>
  <si>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</si>
  <si>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</si>
  <si>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</si>
  <si>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</si>
  <si>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</si>
  <si>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</si>
  <si>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</si>
  <si>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</si>
  <si>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</si>
  <si>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</si>
  <si>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</si>
  <si>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</si>
  <si>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</si>
  <si>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</si>
  <si>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</si>
  <si>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</si>
  <si>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</si>
  <si>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</si>
  <si>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</si>
  <si>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</si>
  <si>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</si>
  <si>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</si>
  <si>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</si>
  <si>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</si>
  <si>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</si>
  <si>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</si>
  <si>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</si>
  <si>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</si>
  <si>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</si>
  <si>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</si>
  <si>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</si>
  <si>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</si>
  <si>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</si>
  <si>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</si>
  <si>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</si>
  <si>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</si>
  <si>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</si>
  <si>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</si>
  <si>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</si>
  <si>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</si>
  <si>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</si>
  <si>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</si>
  <si>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</si>
  <si>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</si>
  <si>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</si>
  <si>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</si>
  <si>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</si>
  <si>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</si>
  <si>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</si>
  <si>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</si>
  <si>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</si>
  <si>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</si>
  <si>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</si>
  <si>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</si>
  <si>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</si>
  <si>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</si>
  <si>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</si>
  <si>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</si>
  <si>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</si>
  <si>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</si>
  <si>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</si>
  <si>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</si>
  <si>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</si>
  <si>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</si>
  <si>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</si>
  <si>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</si>
  <si>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</si>
  <si>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</si>
  <si>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</si>
  <si>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</si>
  <si>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</si>
  <si>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</si>
  <si>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</si>
  <si>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</si>
  <si>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</si>
  <si>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</si>
  <si>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</si>
  <si>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</si>
  <si>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</si>
  <si>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</si>
  <si>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</si>
  <si>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</si>
  <si>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</si>
  <si>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</si>
  <si>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</si>
  <si>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</si>
  <si>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</si>
  <si>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</si>
  <si>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</si>
  <si>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</si>
  <si>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</si>
  <si>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</si>
  <si>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</si>
  <si>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</si>
  <si>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</si>
  <si>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</si>
  <si>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</si>
  <si>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</si>
  <si>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</si>
  <si>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</si>
  <si>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</si>
  <si>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</si>
  <si>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</si>
  <si>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</si>
  <si>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</si>
  <si>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</si>
  <si>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</si>
  <si>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</si>
  <si>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</si>
  <si>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</si>
  <si>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</si>
  <si>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</si>
  <si>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</si>
  <si>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</si>
  <si>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</si>
  <si>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</si>
  <si>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</si>
  <si>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</si>
  <si>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</si>
  <si>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</si>
  <si>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</si>
  <si>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</si>
  <si>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</si>
  <si>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</si>
  <si>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</si>
  <si>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</si>
  <si>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</si>
  <si>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</si>
  <si>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</si>
  <si>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</si>
  <si>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</si>
  <si>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</si>
  <si>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</si>
  <si>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</si>
  <si>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</si>
  <si>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</si>
  <si>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</si>
  <si>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</si>
  <si>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</si>
  <si>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</si>
  <si>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</si>
  <si>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</si>
  <si>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</si>
  <si>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</si>
  <si>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</si>
  <si>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</si>
  <si>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</si>
  <si>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</si>
  <si>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</si>
  <si>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</si>
  <si>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</si>
  <si>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</si>
  <si>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</si>
  <si>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</si>
  <si>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</si>
  <si>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</si>
  <si>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</si>
  <si>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</si>
  <si>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</si>
  <si>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</si>
  <si>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</si>
  <si>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</si>
  <si>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</si>
  <si>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</si>
  <si>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</si>
  <si>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</si>
  <si>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</si>
  <si>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</si>
  <si>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</si>
  <si>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</si>
  <si>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</si>
  <si>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</si>
  <si>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</si>
  <si>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</si>
  <si>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</si>
  <si>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</si>
  <si>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</si>
  <si>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</si>
  <si>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</si>
  <si>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</si>
  <si>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</si>
  <si>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</si>
  <si>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</si>
  <si>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</si>
  <si>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</si>
  <si>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</si>
  <si>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</si>
  <si>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</si>
  <si>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</si>
  <si>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</si>
  <si>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</si>
  <si>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</si>
  <si>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</si>
  <si>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</si>
  <si>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</si>
  <si>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</si>
  <si>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</si>
  <si>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</si>
  <si>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</si>
  <si>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</si>
  <si>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</si>
  <si>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</si>
  <si>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</si>
  <si>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</si>
  <si>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</si>
  <si>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</si>
  <si>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</si>
  <si>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</si>
  <si>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</si>
  <si>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</si>
  <si>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</si>
  <si>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</si>
  <si>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</si>
  <si>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</si>
  <si>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</si>
  <si>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</si>
  <si>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</si>
  <si>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</si>
  <si>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</si>
  <si>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</si>
  <si>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</si>
  <si>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</si>
  <si>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</si>
  <si>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</si>
  <si>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</si>
  <si>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</si>
  <si>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</si>
  <si>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</si>
  <si>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</si>
  <si>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</si>
  <si>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</si>
  <si>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</si>
  <si>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</si>
  <si>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</si>
  <si>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</si>
  <si>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</si>
  <si>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</si>
  <si>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</si>
  <si>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</si>
  <si>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</si>
  <si>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</si>
  <si>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</si>
  <si>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</si>
  <si>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</si>
  <si>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</si>
  <si>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</si>
  <si>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</si>
  <si>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</si>
  <si>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</si>
  <si>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</si>
  <si>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</si>
  <si>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</si>
  <si>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</si>
  <si>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</si>
  <si>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</si>
  <si>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</si>
  <si>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</si>
  <si>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</si>
  <si>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</si>
  <si>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</si>
  <si>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</si>
  <si>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</si>
  <si>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</si>
  <si>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</si>
  <si>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</si>
  <si>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</si>
  <si>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</si>
  <si>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</si>
  <si>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</si>
  <si>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</si>
  <si>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</si>
  <si>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</si>
  <si>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</si>
  <si>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</si>
  <si>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</si>
  <si>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</si>
  <si>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</si>
  <si>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</si>
  <si>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</si>
  <si>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</si>
  <si>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</si>
  <si>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</si>
  <si>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</si>
  <si>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</si>
  <si>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</si>
  <si>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</si>
  <si>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</si>
  <si>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</si>
  <si>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</si>
  <si>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</si>
  <si>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</si>
  <si>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</si>
  <si>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</si>
  <si>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</si>
  <si>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</si>
  <si>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</si>
  <si>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</si>
  <si>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</si>
  <si>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</si>
  <si>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</si>
  <si>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</si>
  <si>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</si>
  <si>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</si>
  <si>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</si>
  <si>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</si>
  <si>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</si>
  <si>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</si>
  <si>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</si>
  <si>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</si>
  <si>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</si>
  <si>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</si>
  <si>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</si>
  <si>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</si>
  <si>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</si>
  <si>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</si>
  <si>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</si>
  <si>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</si>
  <si>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</si>
  <si>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</si>
  <si>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</si>
  <si>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</si>
  <si>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</si>
  <si>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</si>
  <si>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</si>
  <si>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</si>
  <si>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</si>
  <si>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</si>
  <si>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</si>
  <si>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</si>
  <si>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</si>
  <si>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</si>
  <si>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</si>
  <si>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</si>
  <si>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</si>
  <si>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</si>
  <si>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</si>
  <si>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</si>
  <si>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</si>
  <si>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</si>
  <si>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</si>
  <si>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</si>
  <si>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</si>
  <si>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</si>
  <si>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</si>
  <si>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</si>
  <si>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</si>
  <si>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</si>
  <si>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</si>
  <si>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</si>
  <si>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</si>
  <si>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</si>
  <si>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</si>
  <si>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</si>
  <si>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</si>
  <si>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</si>
  <si>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</si>
  <si>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</si>
  <si>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</si>
  <si>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</si>
  <si>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</si>
  <si>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</si>
  <si>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</si>
  <si>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</si>
  <si>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</si>
  <si>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</si>
  <si>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</si>
  <si>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</si>
  <si>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</si>
  <si>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</si>
  <si>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</si>
  <si>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</si>
  <si>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</si>
  <si>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</si>
  <si>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</si>
  <si>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</si>
  <si>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</si>
  <si>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</si>
  <si>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</si>
  <si>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</si>
  <si>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</si>
  <si>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</si>
  <si>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</si>
  <si>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</si>
  <si>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</si>
  <si>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</si>
  <si>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</si>
  <si>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</si>
  <si>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</si>
  <si>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</si>
  <si>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</si>
  <si>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</si>
  <si>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</si>
  <si>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</si>
  <si>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</si>
  <si>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</si>
  <si>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</si>
  <si>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</si>
  <si>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</si>
  <si>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</si>
  <si>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</si>
  <si>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</si>
  <si>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</si>
  <si>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</si>
  <si>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</si>
  <si>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</si>
  <si>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</si>
  <si>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</si>
  <si>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</si>
  <si>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</si>
  <si>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</si>
  <si>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</si>
  <si>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</si>
  <si>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</si>
  <si>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</si>
  <si>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</si>
  <si>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</si>
  <si>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</si>
  <si>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</si>
  <si>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</si>
  <si>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</si>
  <si>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</si>
  <si>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</si>
  <si>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</si>
  <si>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</si>
  <si>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</si>
  <si>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</si>
  <si>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</si>
  <si>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</si>
  <si>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</si>
  <si>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</si>
  <si>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</si>
  <si>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</si>
  <si>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</si>
  <si>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</si>
  <si>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</si>
  <si>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</si>
  <si>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</si>
  <si>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</si>
  <si>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</si>
  <si>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</si>
  <si>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</si>
  <si>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</si>
  <si>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</si>
  <si>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</si>
  <si>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</si>
  <si>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</si>
  <si>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</si>
  <si>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</si>
  <si>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</si>
  <si>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</si>
  <si>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</si>
  <si>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</si>
  <si>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</si>
  <si>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</si>
  <si>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</si>
  <si>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</si>
  <si>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</si>
  <si>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</si>
  <si>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</si>
  <si>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</si>
  <si>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</si>
  <si>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</si>
  <si>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</si>
  <si>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</si>
  <si>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</si>
  <si>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</si>
  <si>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</si>
  <si>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</si>
  <si>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</si>
  <si>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</si>
  <si>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</si>
  <si>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</si>
  <si>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</si>
  <si>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</si>
  <si>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</si>
  <si>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</si>
  <si>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</si>
  <si>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</si>
  <si>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</si>
  <si>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</si>
  <si>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</si>
  <si>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</si>
  <si>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</si>
  <si>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</si>
  <si>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</si>
  <si>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</si>
  <si>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</si>
  <si>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</si>
  <si>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</si>
  <si>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</si>
  <si>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</si>
  <si>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</si>
  <si>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</si>
  <si>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</si>
  <si>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</si>
  <si>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</si>
  <si>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</si>
  <si>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</si>
  <si>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</si>
  <si>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</si>
  <si>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</si>
  <si>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</si>
  <si>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</si>
  <si>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</si>
  <si>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</si>
  <si>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</si>
  <si>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</si>
  <si>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</si>
  <si>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</si>
  <si>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</si>
  <si>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</si>
  <si>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</si>
  <si>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</si>
  <si>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</si>
  <si>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</si>
  <si>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</si>
  <si>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</si>
  <si>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</si>
  <si>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</si>
  <si>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</si>
  <si>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</si>
  <si>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</si>
  <si>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</si>
  <si>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</si>
  <si>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</si>
  <si>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</si>
  <si>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</si>
  <si>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</si>
  <si>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</si>
  <si>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</si>
  <si>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</si>
  <si>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</si>
  <si>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</si>
  <si>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</si>
  <si>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</si>
  <si>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</si>
  <si>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</si>
  <si>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</si>
  <si>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</si>
  <si>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</si>
  <si>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</si>
  <si>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</si>
  <si>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</si>
  <si>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</si>
  <si>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</si>
  <si>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</si>
  <si>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</si>
  <si>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</si>
  <si>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</si>
  <si>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</si>
  <si>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</si>
  <si>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</si>
  <si>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</si>
  <si>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</si>
  <si>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</si>
  <si>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</si>
  <si>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</si>
  <si>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</si>
  <si>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</si>
  <si>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</si>
  <si>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</si>
  <si>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</si>
  <si>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</si>
  <si>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</si>
  <si>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</si>
  <si>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</si>
  <si>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</si>
  <si>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</si>
  <si>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</si>
  <si>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</si>
  <si>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</si>
  <si>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</si>
  <si>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</si>
  <si>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</si>
  <si>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</si>
  <si>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</si>
  <si>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</si>
  <si>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</si>
  <si>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</si>
  <si>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</si>
  <si>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</si>
  <si>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</si>
  <si>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</si>
  <si>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</si>
  <si>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</si>
  <si>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</si>
  <si>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</si>
  <si>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</si>
  <si>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</si>
  <si>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</si>
  <si>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</si>
  <si>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</si>
  <si>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</si>
  <si>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</si>
  <si>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</si>
  <si>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</si>
  <si>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</si>
  <si>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</si>
  <si>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</si>
  <si>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</si>
  <si>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</si>
  <si>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</si>
  <si>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</si>
  <si>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</si>
  <si>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</si>
  <si>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</si>
  <si>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</si>
  <si>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</si>
  <si>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</si>
  <si>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</si>
  <si>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</si>
  <si>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</si>
  <si>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</si>
  <si>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</si>
  <si>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</si>
  <si>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</si>
  <si>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</si>
  <si>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</si>
  <si>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</si>
  <si>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</si>
  <si>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</si>
  <si>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</si>
  <si>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</si>
  <si>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</si>
  <si>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</si>
  <si>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</si>
  <si>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</si>
  <si>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</si>
  <si>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</si>
  <si>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</si>
  <si>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</si>
  <si>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</si>
  <si>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</si>
  <si>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</si>
  <si>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</si>
  <si>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</si>
  <si>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</si>
  <si>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</si>
  <si>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</si>
  <si>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</si>
  <si>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</si>
  <si>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</si>
  <si>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</si>
  <si>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</si>
  <si>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</si>
  <si>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</si>
  <si>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</si>
  <si>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</si>
  <si>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</si>
  <si>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</si>
  <si>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</si>
  <si>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</si>
  <si>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</si>
  <si>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</si>
  <si>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</si>
  <si>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</si>
  <si>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</si>
  <si>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</si>
  <si>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</si>
  <si>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</si>
  <si>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</si>
  <si>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</si>
  <si>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</si>
  <si>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</si>
  <si>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</si>
  <si>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</si>
  <si>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</si>
  <si>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</si>
  <si>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</si>
  <si>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</si>
  <si>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</si>
  <si>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</si>
  <si>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</si>
  <si>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</si>
  <si>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</si>
  <si>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</si>
  <si>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</si>
  <si>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</si>
  <si>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</si>
  <si>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</si>
  <si>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</si>
  <si>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</si>
  <si>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</si>
  <si>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</si>
  <si>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</si>
  <si>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</si>
  <si>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</si>
  <si>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</si>
  <si>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</si>
  <si>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</si>
  <si>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</si>
  <si>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</si>
  <si>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</si>
  <si>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</si>
  <si>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</si>
  <si>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</si>
  <si>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</si>
  <si>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</si>
  <si>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</si>
  <si>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</si>
  <si>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</si>
  <si>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</si>
  <si>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</si>
  <si>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</si>
  <si>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</si>
  <si>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</si>
  <si>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</si>
  <si>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</si>
  <si>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</si>
  <si>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</si>
  <si>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</si>
  <si>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</si>
  <si>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</si>
  <si>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</si>
  <si>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</si>
  <si>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</si>
  <si>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</si>
  <si>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</si>
  <si>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</si>
  <si>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</si>
  <si>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</si>
  <si>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</si>
  <si>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</si>
  <si>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</si>
  <si>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</si>
  <si>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</si>
  <si>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</si>
  <si>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</si>
  <si>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</si>
  <si>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</si>
  <si>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</si>
  <si>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</si>
  <si>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</si>
  <si>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</si>
  <si>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</si>
  <si>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</si>
  <si>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</si>
  <si>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</si>
  <si>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</si>
  <si>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</si>
  <si>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</si>
  <si>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</si>
  <si>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</si>
  <si>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</si>
  <si>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</si>
  <si>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</si>
  <si>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</si>
  <si>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</si>
  <si>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</si>
  <si>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</si>
  <si>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</si>
  <si>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</si>
  <si>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</si>
  <si>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</si>
  <si>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</si>
  <si>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</si>
  <si>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</si>
  <si>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</si>
  <si>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</si>
  <si>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</si>
  <si>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</si>
  <si>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</si>
  <si>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</si>
  <si>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</si>
  <si>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</si>
  <si>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</si>
  <si>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</si>
  <si>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</si>
  <si>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</si>
  <si>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</si>
  <si>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</si>
  <si>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</si>
  <si>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</si>
  <si>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</si>
  <si>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</si>
  <si>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</si>
  <si>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</si>
  <si>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</si>
  <si>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</si>
  <si>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</si>
  <si>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</si>
  <si>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</si>
  <si>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</si>
  <si>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</si>
  <si>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</si>
  <si>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</si>
  <si>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</si>
  <si>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</si>
  <si>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</si>
  <si>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</si>
  <si>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</si>
  <si>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</si>
  <si>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</si>
  <si>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</si>
  <si>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</si>
  <si>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</si>
  <si>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</si>
  <si>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</si>
  <si>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</si>
  <si>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</si>
  <si>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</si>
  <si>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</si>
  <si>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</si>
  <si>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</si>
  <si>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</si>
  <si>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</si>
  <si>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</si>
  <si>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</si>
  <si>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</si>
  <si>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</si>
  <si>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</si>
  <si>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</si>
  <si>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</si>
  <si>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</si>
  <si>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</si>
  <si>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</si>
  <si>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</si>
  <si>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</si>
  <si>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</si>
  <si>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</si>
  <si>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</si>
  <si>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</si>
  <si>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</si>
  <si>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</si>
  <si>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</si>
  <si>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</si>
  <si>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</si>
  <si>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</si>
  <si>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</si>
  <si>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</si>
  <si>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</si>
  <si>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</si>
  <si>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</si>
  <si>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</si>
  <si>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</si>
  <si>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</si>
  <si>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</si>
  <si>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</si>
  <si>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</si>
  <si>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</si>
  <si>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</si>
  <si>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</si>
  <si>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</si>
  <si>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</si>
  <si>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</si>
  <si>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</si>
  <si>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</si>
  <si>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</si>
  <si>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</si>
  <si>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</si>
  <si>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</si>
  <si>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</si>
  <si>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</si>
  <si>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</si>
  <si>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</si>
  <si>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</si>
  <si>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</si>
  <si>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</si>
  <si>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</si>
  <si>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</si>
  <si>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</si>
  <si>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</si>
  <si>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</si>
  <si>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</si>
  <si>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</si>
  <si>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</si>
  <si>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</si>
  <si>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</si>
  <si>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</si>
  <si>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</si>
  <si>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</si>
  <si>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</si>
  <si>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</si>
  <si>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</si>
  <si>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</si>
  <si>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</si>
  <si>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</si>
  <si>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</si>
  <si>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</si>
  <si>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</si>
  <si>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</si>
  <si>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</si>
  <si>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</si>
  <si>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</si>
  <si>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</si>
  <si>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</si>
  <si>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</si>
  <si>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</si>
  <si>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</si>
  <si>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</si>
  <si>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</si>
  <si>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</si>
  <si>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</si>
  <si>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</si>
  <si>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</si>
  <si>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</si>
  <si>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</si>
  <si>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</si>
  <si>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</si>
  <si>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</si>
  <si>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</si>
  <si>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</si>
  <si>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</si>
  <si>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</si>
  <si>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</si>
  <si>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</si>
  <si>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</si>
  <si>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</si>
  <si>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</si>
  <si>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</si>
  <si>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</si>
  <si>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</si>
  <si>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</si>
  <si>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</si>
  <si>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</si>
  <si>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</si>
  <si>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</si>
  <si>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</si>
  <si>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</si>
  <si>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</si>
  <si>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</si>
  <si>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</si>
  <si>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</si>
  <si>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</si>
  <si>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</si>
  <si>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</si>
  <si>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</si>
  <si>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</si>
  <si>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</si>
  <si>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</si>
  <si>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</si>
  <si>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</si>
  <si>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</si>
  <si>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</si>
  <si>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</si>
  <si>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</si>
  <si>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</si>
  <si>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</si>
  <si>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</si>
  <si>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</si>
  <si>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</si>
  <si>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</si>
  <si>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</si>
  <si>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</si>
  <si>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</si>
  <si>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</si>
  <si>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</si>
  <si>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</si>
  <si>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</si>
  <si>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</si>
  <si>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</si>
  <si>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</si>
  <si>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</si>
  <si>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</si>
  <si>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</si>
  <si>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</si>
  <si>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</si>
  <si>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</si>
  <si>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</si>
  <si>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</si>
  <si>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</si>
  <si>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</si>
  <si>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</si>
  <si>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</si>
  <si>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</si>
  <si>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</si>
  <si>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</si>
  <si>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</si>
  <si>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</si>
  <si>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</si>
  <si>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</si>
  <si>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</si>
  <si>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</si>
  <si>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</si>
  <si>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</si>
  <si>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</si>
  <si>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</si>
  <si>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</si>
  <si>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</si>
  <si>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</si>
  <si>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</si>
  <si>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</si>
  <si>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</si>
  <si>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</si>
  <si>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</si>
  <si>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</si>
  <si>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</si>
  <si>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</si>
  <si>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</si>
  <si>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</si>
  <si>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</si>
  <si>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</si>
  <si>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</si>
  <si>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</si>
  <si>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</si>
  <si>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</si>
  <si>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</si>
  <si>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</si>
  <si>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</si>
  <si>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</si>
  <si>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</si>
  <si>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</si>
  <si>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</si>
  <si>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</si>
  <si>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</si>
  <si>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</si>
  <si>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</si>
  <si>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</si>
  <si>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</si>
  <si>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</si>
  <si>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</si>
  <si>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</si>
  <si>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</si>
  <si>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</si>
  <si>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</si>
  <si>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</si>
  <si>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</si>
  <si>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</si>
  <si>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</si>
  <si>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</si>
  <si>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</si>
  <si>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</si>
  <si>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</si>
  <si>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</si>
  <si>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</si>
  <si>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</si>
  <si>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</si>
  <si>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</si>
  <si>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</si>
  <si>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</si>
  <si>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</si>
  <si>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</si>
  <si>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</si>
  <si>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</si>
  <si>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</si>
  <si>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</si>
  <si>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</si>
  <si>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</si>
  <si>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</si>
  <si>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</si>
  <si>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</si>
  <si>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</si>
  <si>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</si>
  <si>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</si>
  <si>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</si>
  <si>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</si>
  <si>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</si>
  <si>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</si>
  <si>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</si>
  <si>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</si>
  <si>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</si>
  <si>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</si>
  <si>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</si>
  <si>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</si>
  <si>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</si>
  <si>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</si>
  <si>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</si>
  <si>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</si>
  <si>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</si>
  <si>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</si>
  <si>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</si>
  <si>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</si>
  <si>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</si>
  <si>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</si>
  <si>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</si>
  <si>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</si>
  <si>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</si>
  <si>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</si>
  <si>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</si>
  <si>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</si>
  <si>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</si>
  <si>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</si>
  <si>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</si>
  <si>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</si>
  <si>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</si>
  <si>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</si>
  <si>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</si>
  <si>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</si>
  <si>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</si>
  <si>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</si>
  <si>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</si>
  <si>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</si>
  <si>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</si>
  <si>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</si>
  <si>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</si>
  <si>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</si>
  <si>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</si>
  <si>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</si>
  <si>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</si>
  <si>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</si>
  <si>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</si>
  <si>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</si>
  <si>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</si>
  <si>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</si>
  <si>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</si>
  <si>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</si>
  <si>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</si>
  <si>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</si>
  <si>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</si>
  <si>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</si>
  <si>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</si>
  <si>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</si>
  <si>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</si>
  <si>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</si>
  <si>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</si>
  <si>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</si>
  <si>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</si>
  <si>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</si>
  <si>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</si>
  <si>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</si>
  <si>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</si>
  <si>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</si>
  <si>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</si>
  <si>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</si>
  <si>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</si>
  <si>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</si>
  <si>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</si>
  <si>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</si>
  <si>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</si>
  <si>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</si>
  <si>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</si>
  <si>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</si>
  <si>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</si>
  <si>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</si>
  <si>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</si>
  <si>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</si>
  <si>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</si>
  <si>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</si>
  <si>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</si>
  <si>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</si>
  <si>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</si>
  <si>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</si>
  <si>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</si>
  <si>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</si>
  <si>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</si>
  <si>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</si>
  <si>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</si>
  <si>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</si>
  <si>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</si>
  <si>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</si>
  <si>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</si>
  <si>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</si>
  <si>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</si>
  <si>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</si>
  <si>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</si>
  <si>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</si>
  <si>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</si>
  <si>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</si>
  <si>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</si>
  <si>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</si>
  <si>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</si>
  <si>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</si>
  <si>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</si>
  <si>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</si>
  <si>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</si>
  <si>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</si>
  <si>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</si>
  <si>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</si>
  <si>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</si>
  <si>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</si>
  <si>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</si>
  <si>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</si>
  <si>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</si>
  <si>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</si>
  <si>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</si>
  <si>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</si>
  <si>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</si>
  <si>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</si>
  <si>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</si>
  <si>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</si>
  <si>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</si>
  <si>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</si>
  <si>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</si>
  <si>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</si>
  <si>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</si>
  <si>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</si>
  <si>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</si>
  <si>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</si>
  <si>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</si>
  <si>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</si>
  <si>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</si>
  <si>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</si>
  <si>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</si>
  <si>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</si>
  <si>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</si>
  <si>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</si>
  <si>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</si>
  <si>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</si>
  <si>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</si>
  <si>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</si>
  <si>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</si>
  <si>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</si>
  <si>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</si>
  <si>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</si>
  <si>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</si>
  <si>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</si>
  <si>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</si>
  <si>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</si>
  <si>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</si>
  <si>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</si>
  <si>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</si>
  <si>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</si>
  <si>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</si>
  <si>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</si>
  <si>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</si>
  <si>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</si>
  <si>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</si>
  <si>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</si>
  <si>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</si>
  <si>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</si>
  <si>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</si>
  <si>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</si>
  <si>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</si>
  <si>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</si>
  <si>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</si>
  <si>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</si>
  <si>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</si>
  <si>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</si>
  <si>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</si>
  <si>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</si>
  <si>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</si>
  <si>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</si>
  <si>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</si>
  <si>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</si>
  <si>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</si>
  <si>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</si>
  <si>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</si>
  <si>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</si>
  <si>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</si>
  <si>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</si>
  <si>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</si>
  <si>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</si>
  <si>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</si>
  <si>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</si>
  <si>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</si>
  <si>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</si>
  <si>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</si>
  <si>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</si>
  <si>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</si>
  <si>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</si>
  <si>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</si>
  <si>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</si>
  <si>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</si>
  <si>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</si>
  <si>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</si>
  <si>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</si>
  <si>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</si>
  <si>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</si>
  <si>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</si>
  <si>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</si>
  <si>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</si>
  <si>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</si>
  <si>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</si>
  <si>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</si>
  <si>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</si>
  <si>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</si>
  <si>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</si>
  <si>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</si>
  <si>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</si>
  <si>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</si>
  <si>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</si>
  <si>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</si>
  <si>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</si>
  <si>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</si>
  <si>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</si>
  <si>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</si>
  <si>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</si>
  <si>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</si>
  <si>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</si>
  <si>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</si>
  <si>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</si>
  <si>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</si>
  <si>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</si>
  <si>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</si>
  <si>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</si>
  <si>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</si>
  <si>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</si>
  <si>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</si>
  <si>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</si>
  <si>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</si>
  <si>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</si>
  <si>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</si>
  <si>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</si>
  <si>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</si>
  <si>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</si>
  <si>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</si>
  <si>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</si>
  <si>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</si>
  <si>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</si>
  <si>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</si>
  <si>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</si>
  <si>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</si>
  <si>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</si>
  <si>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</si>
  <si>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</si>
  <si>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</si>
  <si>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</si>
  <si>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</si>
  <si>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</si>
  <si>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</si>
  <si>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</si>
  <si>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</si>
  <si>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</si>
  <si>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</si>
  <si>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</si>
  <si>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</si>
  <si>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</si>
  <si>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</si>
  <si>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</si>
  <si>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</si>
  <si>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</si>
  <si>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</si>
  <si>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</si>
  <si>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</si>
  <si>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</si>
  <si>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</si>
  <si>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</si>
  <si>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</si>
  <si>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</si>
  <si>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</si>
  <si>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</si>
  <si>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</si>
  <si>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</si>
  <si>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</si>
  <si>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</si>
  <si>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</si>
  <si>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</si>
  <si>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</si>
  <si>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</si>
  <si>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</si>
  <si>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</si>
  <si>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</si>
  <si>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</si>
  <si>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</si>
  <si>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</si>
  <si>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</si>
  <si>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</si>
  <si>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</si>
  <si>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</si>
  <si>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</si>
  <si>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</si>
  <si>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</si>
  <si>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</si>
  <si>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</si>
  <si>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</si>
  <si>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</si>
  <si>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</si>
  <si>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</si>
  <si>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</si>
  <si>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</si>
  <si>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</si>
  <si>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</si>
  <si>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</si>
  <si>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</si>
  <si>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</si>
  <si>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</si>
  <si>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</si>
  <si>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</si>
  <si>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</si>
  <si>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</si>
  <si>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</si>
  <si>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</si>
  <si>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</si>
  <si>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</si>
  <si>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</si>
  <si>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</si>
  <si>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</si>
  <si>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</si>
  <si>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</si>
  <si>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</si>
  <si>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</si>
  <si>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</si>
  <si>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</si>
  <si>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</si>
  <si>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</si>
  <si>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</si>
  <si>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</si>
  <si>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</si>
  <si>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</si>
  <si>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</si>
  <si>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</si>
  <si>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</si>
  <si>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</si>
  <si>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</si>
  <si>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</si>
  <si>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</si>
  <si>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</si>
  <si>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</si>
  <si>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</si>
  <si>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</si>
  <si>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</si>
  <si>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</si>
  <si>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</si>
  <si>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</si>
  <si>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</si>
  <si>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</si>
  <si>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</si>
  <si>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</si>
  <si>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</si>
  <si>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</si>
  <si>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</si>
  <si>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</si>
  <si>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</si>
  <si>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</si>
  <si>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</si>
  <si>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</si>
  <si>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</si>
  <si>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</si>
  <si>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</si>
  <si>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</si>
  <si>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</si>
  <si>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</si>
  <si>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</si>
  <si>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</si>
  <si>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</si>
  <si>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</si>
  <si>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</si>
  <si>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</si>
  <si>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</si>
  <si>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</si>
  <si>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</si>
  <si>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</si>
  <si>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</si>
  <si>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</si>
  <si>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</si>
  <si>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</si>
  <si>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</si>
  <si>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</si>
  <si>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</si>
  <si>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</si>
  <si>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</si>
  <si>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</si>
  <si>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</si>
  <si>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</si>
  <si>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</si>
  <si>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</si>
  <si>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</si>
  <si>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</si>
  <si>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</si>
  <si>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</si>
  <si>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</si>
  <si>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</si>
  <si>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</si>
  <si>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</si>
  <si>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</si>
  <si>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</si>
  <si>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</si>
  <si>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</si>
  <si>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</si>
  <si>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</si>
  <si>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</si>
  <si>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</si>
  <si>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</si>
  <si>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</si>
  <si>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</si>
  <si>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</si>
  <si>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</si>
  <si>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</si>
  <si>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</si>
  <si>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</si>
  <si>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</si>
  <si>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</si>
  <si>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</si>
  <si>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</si>
  <si>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</si>
  <si>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</si>
  <si>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</si>
  <si>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</si>
  <si>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</si>
  <si>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</si>
  <si>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</si>
  <si>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</si>
  <si>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</si>
  <si>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</si>
  <si>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</si>
  <si>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</si>
  <si>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</si>
  <si>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</si>
  <si>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</si>
  <si>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</si>
  <si>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</si>
  <si>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</si>
  <si>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</si>
  <si>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</si>
  <si>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</si>
  <si>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</si>
  <si>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</si>
  <si>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</si>
  <si>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</si>
  <si>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</si>
  <si>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</si>
  <si>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</si>
  <si>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</si>
  <si>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</si>
  <si>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</si>
  <si>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</si>
  <si>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</si>
  <si>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</si>
  <si>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</si>
  <si>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</si>
  <si>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</si>
  <si>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</si>
  <si>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</si>
  <si>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</si>
  <si>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</si>
  <si>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</si>
  <si>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</si>
  <si>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</si>
  <si>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</si>
  <si>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</si>
  <si>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</si>
  <si>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</si>
  <si>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</si>
  <si>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</si>
  <si>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</si>
  <si>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</si>
  <si>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</si>
  <si>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</si>
  <si>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</si>
  <si>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</si>
  <si>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</si>
  <si>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</si>
  <si>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</si>
  <si>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</si>
  <si>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</si>
  <si>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</si>
  <si>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</si>
  <si>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</si>
  <si>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</si>
  <si>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</si>
  <si>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</si>
  <si>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</si>
  <si>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</si>
  <si>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</si>
  <si>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</si>
  <si>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</si>
  <si>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</si>
  <si>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</si>
  <si>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</si>
  <si>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</si>
  <si>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</si>
  <si>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</si>
  <si>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</si>
  <si>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</si>
  <si>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</si>
  <si>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</si>
  <si>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</si>
  <si>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</si>
  <si>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</si>
  <si>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</si>
  <si>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</si>
  <si>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</si>
  <si>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</si>
  <si>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</si>
  <si>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</si>
  <si>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</si>
  <si>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</si>
  <si>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</si>
  <si>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</si>
  <si>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</si>
  <si>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</si>
  <si>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</si>
  <si>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</si>
  <si>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</si>
  <si>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</si>
  <si>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</si>
  <si>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</si>
  <si>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</si>
  <si>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</si>
  <si>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</si>
  <si>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</si>
  <si>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</si>
  <si>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</si>
  <si>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</si>
  <si>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</si>
  <si>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</si>
  <si>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</si>
  <si>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</si>
  <si>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</si>
  <si>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</si>
  <si>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</si>
  <si>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</si>
  <si>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</si>
  <si>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</si>
  <si>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</si>
  <si>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</si>
  <si>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</si>
  <si>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</si>
  <si>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</si>
  <si>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</si>
  <si>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</si>
  <si>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</si>
  <si>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</si>
  <si>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</si>
  <si>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</si>
  <si>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</si>
  <si>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</si>
  <si>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</si>
  <si>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</si>
  <si>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</si>
  <si>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</si>
  <si>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</si>
  <si>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</si>
  <si>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</si>
  <si>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</si>
  <si>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</si>
  <si>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</si>
  <si>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</si>
  <si>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</si>
  <si>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</si>
  <si>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</si>
  <si>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</si>
  <si>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</si>
  <si>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</si>
  <si>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</si>
  <si>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</si>
  <si>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</si>
  <si>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</si>
  <si>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</si>
  <si>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</si>
  <si>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</si>
  <si>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</si>
  <si>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</si>
  <si>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</si>
  <si>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</si>
  <si>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</si>
  <si>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</si>
  <si>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</si>
  <si>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</si>
  <si>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</si>
  <si>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</si>
  <si>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</si>
  <si>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</si>
  <si>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</si>
  <si>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</si>
  <si>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</si>
  <si>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</si>
  <si>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</si>
  <si>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</si>
  <si>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</si>
  <si>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</si>
  <si>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</si>
  <si>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</si>
  <si>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</si>
  <si>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</si>
  <si>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</si>
  <si>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</si>
  <si>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</si>
  <si>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</si>
  <si>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</si>
  <si>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</si>
  <si>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</si>
  <si>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</si>
  <si>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</si>
  <si>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</si>
  <si>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</si>
  <si>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</si>
  <si>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</si>
  <si>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</si>
  <si>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</si>
  <si>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</si>
  <si>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</si>
  <si>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</si>
  <si>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</si>
  <si>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</si>
  <si>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</si>
  <si>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</si>
  <si>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</si>
  <si>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</si>
  <si>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</si>
  <si>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</si>
  <si>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</si>
  <si>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</si>
  <si>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</si>
  <si>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</si>
  <si>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</si>
  <si>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</si>
  <si>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</si>
  <si>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</si>
  <si>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</si>
  <si>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</si>
  <si>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</si>
  <si>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</si>
  <si>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</si>
  <si>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</si>
  <si>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</si>
  <si>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</si>
  <si>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</si>
  <si>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</si>
  <si>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</si>
  <si>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</si>
  <si>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</si>
  <si>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</si>
  <si>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</si>
  <si>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</si>
  <si>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</si>
  <si>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</si>
  <si>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</si>
  <si>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</si>
  <si>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</si>
  <si>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</si>
  <si>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</si>
  <si>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</si>
  <si>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</si>
  <si>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</si>
  <si>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</si>
  <si>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</si>
  <si>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</si>
  <si>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</si>
  <si>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</si>
  <si>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</si>
  <si>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</si>
  <si>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</si>
  <si>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</si>
  <si>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</si>
  <si>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</si>
  <si>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</si>
  <si>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</si>
  <si>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</si>
  <si>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</si>
  <si>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</si>
  <si>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</si>
  <si>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</si>
  <si>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</si>
  <si>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</si>
  <si>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</si>
  <si>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</si>
  <si>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</si>
  <si>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</si>
  <si>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</si>
  <si>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</si>
  <si>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</si>
  <si>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</si>
  <si>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</si>
  <si>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</si>
  <si>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</si>
  <si>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</si>
  <si>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</si>
  <si>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</si>
  <si>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</si>
  <si>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</si>
  <si>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</si>
  <si>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</si>
  <si>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</si>
  <si>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</si>
  <si>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</si>
  <si>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</si>
  <si>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</si>
  <si>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</si>
  <si>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</si>
  <si>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</si>
  <si>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</si>
  <si>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</si>
  <si>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</si>
  <si>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</si>
  <si>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</si>
  <si>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</si>
  <si>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</si>
  <si>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</si>
  <si>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</si>
  <si>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</si>
  <si>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</si>
  <si>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</si>
  <si>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</si>
  <si>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</si>
  <si>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</si>
  <si>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</si>
  <si>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</si>
  <si>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</si>
  <si>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</si>
  <si>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</si>
  <si>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</si>
  <si>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</si>
  <si>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</si>
  <si>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</si>
  <si>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</si>
  <si>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</si>
  <si>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</si>
  <si>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</si>
  <si>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</si>
  <si>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</si>
  <si>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</si>
  <si>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</si>
  <si>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</si>
  <si>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</si>
  <si>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</si>
  <si>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</si>
  <si>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05217350</t>
  </si>
  <si>
    <t>RUISSEAU DU BERGONS</t>
  </si>
  <si>
    <t>LE BERGONS EN AMONT DE SERE EN LAVEDAN</t>
  </si>
  <si>
    <t>IBMR212-05619</t>
  </si>
  <si>
    <t>Agence de l'Eau Adour Garonne</t>
  </si>
  <si>
    <t>41749411900056</t>
  </si>
  <si>
    <t>AQUABIO</t>
  </si>
  <si>
    <t>GAUCHE</t>
  </si>
  <si>
    <t>Adèle BOULARD (Hydrobiologiste) - Anthony ANTOINE (Hydrobiologiste)</t>
  </si>
  <si>
    <t>IBMR Standard</t>
  </si>
  <si>
    <t>BASSES EAUX</t>
  </si>
  <si>
    <t>ensoleille</t>
  </si>
  <si>
    <t>NULLE OU FAIBLE</t>
  </si>
  <si>
    <t>OUI</t>
  </si>
  <si>
    <t>Très abondant</t>
  </si>
  <si>
    <t>Escalier</t>
  </si>
  <si>
    <t>Abondant</t>
  </si>
  <si>
    <t>NEWCOD</t>
  </si>
  <si>
    <t>Oxyrrhynchium</t>
  </si>
  <si>
    <t>Eunotia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</si>
</sst>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442170</v>
      </c>
      <c r="G10" s="97"/>
      <c r="H10" s="98"/>
    </row>
    <row r="11" spans="1:8" ht="15">
      <c r="A11" s="10" t="s">
        <v>2281</v>
      </c>
      <c r="B11" s="47">
        <v>44434</v>
      </c>
      <c r="D11" s="10" t="s">
        <v>2284</v>
      </c>
      <c r="E11" s="52">
        <v>6218015</v>
      </c>
      <c r="G11" s="97"/>
      <c r="H11" s="98"/>
    </row>
    <row r="12" spans="1:8" ht="15">
      <c r="A12" s="10" t="s">
        <v>2287</v>
      </c>
      <c r="B12" s="52" t="s">
        <v>5291</v>
      </c>
      <c r="D12" s="10" t="s">
        <v>2285</v>
      </c>
      <c r="E12" s="52">
        <v>442253</v>
      </c>
      <c r="G12" s="99"/>
      <c r="H12" s="100"/>
    </row>
    <row r="13" spans="1:5" ht="17.25" customHeight="1" thickBot="1">
      <c r="A13" s="2"/>
      <c r="B13" s="55"/>
      <c r="D13" s="10" t="s">
        <v>2286</v>
      </c>
      <c r="E13" s="52">
        <v>6218036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442170</v>
      </c>
    </row>
    <row r="18" spans="1:3" ht="15">
      <c r="A18" s="111"/>
      <c r="B18" s="49" t="s">
        <v>2271</v>
      </c>
      <c r="C18" s="61">
        <f>E11</f>
        <v>6218015</v>
      </c>
    </row>
    <row r="19" spans="1:2" ht="15">
      <c r="A19" s="3" t="s">
        <v>2063</v>
      </c>
      <c r="B19" s="29">
        <v>923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52</v>
      </c>
      <c r="D35" s="28" t="s">
        <v>2288</v>
      </c>
      <c r="E35" s="32">
        <v>48</v>
      </c>
    </row>
    <row r="36" spans="1:5" s="7" customFormat="1" ht="15" customHeight="1">
      <c r="A36" s="5" t="s">
        <v>2113</v>
      </c>
      <c r="B36" s="30">
        <v>51</v>
      </c>
      <c r="C36" s="6"/>
      <c r="D36" s="8" t="s">
        <v>2112</v>
      </c>
      <c r="E36" s="30">
        <v>49</v>
      </c>
    </row>
    <row r="37" spans="1:5" s="7" customFormat="1" ht="15" customHeight="1">
      <c r="A37" s="5" t="s">
        <v>2111</v>
      </c>
      <c r="B37" s="30">
        <v>5</v>
      </c>
      <c r="C37" s="6"/>
      <c r="D37" s="8" t="s">
        <v>2110</v>
      </c>
      <c r="E37" s="30">
        <v>4.800000190734863</v>
      </c>
    </row>
    <row r="38" spans="1:5" s="7" customFormat="1" ht="15" customHeight="1">
      <c r="A38" s="5" t="s">
        <v>2115</v>
      </c>
      <c r="B38" s="30">
        <v>2.6</v>
      </c>
      <c r="C38" s="6"/>
      <c r="D38" s="8" t="s">
        <v>2115</v>
      </c>
      <c r="E38" s="30">
        <v>0.8</v>
      </c>
    </row>
    <row r="39" spans="1:5" s="7" customFormat="1" ht="15" customHeight="1">
      <c r="A39" s="8" t="s">
        <v>2109</v>
      </c>
      <c r="B39" s="30" t="s">
        <v>5302</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4</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4</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v>0</v>
      </c>
      <c r="C59" s="6"/>
      <c r="D59" s="10" t="s">
        <v>2093</v>
      </c>
      <c r="E59" s="9">
        <v>0</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2</v>
      </c>
      <c r="C66" s="6"/>
      <c r="D66" s="10" t="s">
        <v>2088</v>
      </c>
      <c r="E66" s="9">
        <v>5</v>
      </c>
    </row>
    <row r="67" spans="1:5" s="15" customFormat="1" ht="15">
      <c r="A67" s="3" t="s">
        <v>2087</v>
      </c>
      <c r="B67" s="9">
        <v>5</v>
      </c>
      <c r="C67" s="6"/>
      <c r="D67" s="10" t="s">
        <v>2087</v>
      </c>
      <c r="E67" s="9">
        <v>2</v>
      </c>
    </row>
    <row r="68" spans="1:5" s="15" customFormat="1" ht="15">
      <c r="A68" s="3" t="s">
        <v>2086</v>
      </c>
      <c r="B68" s="9">
        <v>2</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0</v>
      </c>
      <c r="C76" s="6"/>
      <c r="D76" s="10" t="s">
        <v>2080</v>
      </c>
      <c r="E76" s="9">
        <v>0</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v>3</v>
      </c>
      <c r="C85" s="6"/>
      <c r="D85" s="10" t="s">
        <v>2073</v>
      </c>
      <c r="E85" s="9">
        <v>2</v>
      </c>
    </row>
    <row r="86" spans="1:5" s="15" customFormat="1" ht="15">
      <c r="A86" s="3" t="s">
        <v>2072</v>
      </c>
      <c r="B86" s="9">
        <v>1</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433</v>
      </c>
      <c r="B97" s="20" t="str">
        <f>IF(A97="NEWCOD",IF(ISBLANK(G97),"renseigner le champ 'Nouveau taxon'",G97),VLOOKUP(A97,'Ref Taxo'!A:B,2,FALSE))</f>
        <v>Cinclidotus fontinaloides</v>
      </c>
      <c r="C97" s="21">
        <f>IF(A97="NEWCOD",IF(ISBLANK(H97),"NoCod",H97),VLOOKUP(A97,'Ref Taxo'!A:D,4,FALSE))</f>
        <v>1320</v>
      </c>
      <c r="D97" s="34">
        <v>0.009999999776482582</v>
      </c>
      <c r="E97" s="35">
        <v>0</v>
      </c>
      <c r="F97" s="35" t="s">
        <v>2294</v>
      </c>
      <c r="G97" s="77"/>
      <c r="H97" s="78"/>
    </row>
    <row r="98" spans="1:8" ht="15">
      <c r="A98" s="33" t="s">
        <v>745</v>
      </c>
      <c r="B98" s="20" t="str">
        <f>IF(A98="NEWCOD",IF(ISBLANK(G98),"renseigner le champ 'Nouveau taxon'",G98),VLOOKUP(A98,'Ref Taxo'!A:B,2,FALSE))</f>
        <v>Fissidens grandifrons</v>
      </c>
      <c r="C98" s="21">
        <f>IF(A98="NEWCOD",IF(ISBLANK(H98),"NoCod",H98),VLOOKUP(A98,'Ref Taxo'!A:D,4,FALSE))</f>
        <v>19666</v>
      </c>
      <c r="D98" s="34">
        <v>0.009999999776482582</v>
      </c>
      <c r="E98" s="35">
        <v>0.009999999776482582</v>
      </c>
      <c r="F98" s="35" t="s">
        <v>2294</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0.009999999776482582</v>
      </c>
      <c r="E99" s="35">
        <v>0.009999999776482582</v>
      </c>
      <c r="F99" s="35" t="s">
        <v>2294</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0.009999999776482582</v>
      </c>
      <c r="E100" s="35">
        <v>0</v>
      </c>
      <c r="F100" s="35" t="s">
        <v>2294</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0.009999999776482582</v>
      </c>
      <c r="E101" s="35">
        <v>0.009999999776482582</v>
      </c>
      <c r="F101" s="35" t="s">
        <v>2294</v>
      </c>
      <c r="G101" s="79"/>
      <c r="H101" s="80"/>
    </row>
    <row r="102" spans="1:8" ht="15">
      <c r="A102" s="33" t="s">
        <v>107</v>
      </c>
      <c r="B102" s="20" t="str">
        <f>IF(A102="NEWCOD",IF(ISBLANK(G102),"renseigner le champ 'Nouveau taxon'",G102),VLOOKUP(A102,'Ref Taxo'!A:B,2,FALSE))</f>
        <v>Audouinella</v>
      </c>
      <c r="C102" s="21">
        <f>IF(A102="NEWCOD",IF(ISBLANK(H102),"NoCod",H102),VLOOKUP(A102,'Ref Taxo'!A:D,4,FALSE))</f>
        <v>6076</v>
      </c>
      <c r="D102" s="34">
        <v>0.009999999776482582</v>
      </c>
      <c r="E102" s="35">
        <v>0</v>
      </c>
      <c r="F102" s="35" t="s">
        <v>2294</v>
      </c>
      <c r="G102" s="79"/>
      <c r="H102" s="80"/>
    </row>
    <row r="103" spans="1:8" ht="15">
      <c r="A103" s="33" t="s">
        <v>5305</v>
      </c>
      <c r="B103" s="20" t="str">
        <f>IF(A103="NEWCOD",IF(ISBLANK(G103),"renseigner le champ 'Nouveau taxon'",G103),VLOOKUP(A103,'Ref Taxo'!A:B,2,FALSE))</f>
        <v>Oxyrrhynchium</v>
      </c>
      <c r="C103" s="21">
        <f>IF(A103="NEWCOD",IF(ISBLANK(H103),"NoCod",H103),VLOOKUP(A103,'Ref Taxo'!A:D,4,FALSE))</f>
        <v>1304</v>
      </c>
      <c r="D103" s="34">
        <v>0.009999999776482582</v>
      </c>
      <c r="E103" s="35">
        <v>0.009999999776482582</v>
      </c>
      <c r="F103" s="35" t="s">
        <v>2294</v>
      </c>
      <c r="G103" s="79" t="s">
        <v>5306</v>
      </c>
      <c r="H103" s="80">
        <v>1304</v>
      </c>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0.009999999776482582</v>
      </c>
      <c r="E104" s="35">
        <v>0.009999999776482582</v>
      </c>
      <c r="F104" s="35" t="s">
        <v>2294</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0.009999999776482582</v>
      </c>
      <c r="E105" s="35">
        <v>0.009999999776482582</v>
      </c>
      <c r="F105" s="35" t="s">
        <v>2294</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0.009999999776482582</v>
      </c>
      <c r="E106" s="35">
        <v>0</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0.009999999776482582</v>
      </c>
      <c r="E107" s="35">
        <v>0.009999999776482582</v>
      </c>
      <c r="F107" s="35" t="s">
        <v>2294</v>
      </c>
      <c r="G107" s="79"/>
      <c r="H107" s="80"/>
    </row>
    <row r="108" spans="1:8" ht="15">
      <c r="A108" s="33" t="s">
        <v>528</v>
      </c>
      <c r="B108" s="20" t="str">
        <f>IF(A108="NEWCOD",IF(ISBLANK(G108),"renseigner le champ 'Nouveau taxon'",G108),VLOOKUP(A108,'Ref Taxo'!A:B,2,FALSE))</f>
        <v>Diatoma</v>
      </c>
      <c r="C108" s="21">
        <f>IF(A108="NEWCOD",IF(ISBLANK(H108),"NoCod",H108),VLOOKUP(A108,'Ref Taxo'!A:D,4,FALSE))</f>
        <v>6627</v>
      </c>
      <c r="D108" s="34">
        <v>0.20000000298023224</v>
      </c>
      <c r="E108" s="35">
        <v>0.009999999776482582</v>
      </c>
      <c r="F108" s="35" t="s">
        <v>2294</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0.4000000059604645</v>
      </c>
      <c r="E109" s="35">
        <v>0.30000001192092896</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0.4000000059604645</v>
      </c>
      <c r="E110" s="35">
        <v>0.009999999776482582</v>
      </c>
      <c r="F110" s="35" t="s">
        <v>2294</v>
      </c>
      <c r="G110" s="79"/>
      <c r="H110" s="80"/>
    </row>
    <row r="111" spans="1:8" ht="15">
      <c r="A111" s="33" t="s">
        <v>1315</v>
      </c>
      <c r="B111" s="20" t="str">
        <f>IF(A111="NEWCOD",IF(ISBLANK(G111),"renseigner le champ 'Nouveau taxon'",G111),VLOOKUP(A111,'Ref Taxo'!A:B,2,FALSE))</f>
        <v>Palustriella commutata</v>
      </c>
      <c r="C111" s="21">
        <f>IF(A111="NEWCOD",IF(ISBLANK(H111),"NoCod",H111),VLOOKUP(A111,'Ref Taxo'!A:D,4,FALSE))</f>
        <v>19903</v>
      </c>
      <c r="D111" s="34">
        <v>0.5</v>
      </c>
      <c r="E111" s="35">
        <v>0.009999999776482582</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0.5</v>
      </c>
      <c r="E112" s="35">
        <v>0.20000000298023224</v>
      </c>
      <c r="F112" s="35" t="s">
        <v>2294</v>
      </c>
      <c r="G112" s="79"/>
      <c r="H112" s="80"/>
    </row>
    <row r="113" spans="1:8" ht="15">
      <c r="A113" s="33" t="s">
        <v>5305</v>
      </c>
      <c r="B113" s="20" t="str">
        <f>IF(A113="NEWCOD",IF(ISBLANK(G113),"renseigner le champ 'Nouveau taxon'",G113),VLOOKUP(A113,'Ref Taxo'!A:B,2,FALSE))</f>
        <v>Eunotia</v>
      </c>
      <c r="C113" s="21">
        <f>IF(A113="NEWCOD",IF(ISBLANK(H113),"NoCod",H113),VLOOKUP(A113,'Ref Taxo'!A:D,4,FALSE))</f>
        <v>7569</v>
      </c>
      <c r="D113" s="34">
        <v>0.699999988079071</v>
      </c>
      <c r="E113" s="35">
        <v>0.30000001192092896</v>
      </c>
      <c r="F113" s="35" t="s">
        <v>2294</v>
      </c>
      <c r="G113" s="79" t="s">
        <v>5307</v>
      </c>
      <c r="H113" s="80">
        <v>7569</v>
      </c>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2022-09-30T12:32:32Z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