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<sst xmlns="http://schemas.openxmlformats.org/spreadsheetml/2006/main" count="6475" uniqueCount="5304">
  <si>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</si>
  <si>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</si>
  <si>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</si>
  <si>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</si>
  <si>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</si>
  <si>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</si>
  <si>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</si>
  <si>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</si>
  <si>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</si>
  <si>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</si>
  <si>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</si>
  <si>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</si>
  <si>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</si>
  <si>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</si>
  <si>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</si>
  <si>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</si>
  <si>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</si>
  <si>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</si>
  <si>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</si>
  <si>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</si>
  <si>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</si>
  <si>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</si>
  <si>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</si>
  <si>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</si>
  <si>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</si>
  <si>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</si>
  <si>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</si>
  <si>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</si>
  <si>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</si>
  <si>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</si>
  <si>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</si>
  <si>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</si>
  <si>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</si>
  <si>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</si>
  <si>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</si>
  <si>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</si>
  <si>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</si>
  <si>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</si>
  <si>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</si>
  <si>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</si>
  <si>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</si>
  <si>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</si>
  <si>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</si>
  <si>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</si>
  <si>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</si>
  <si>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</si>
  <si>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</si>
  <si>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</si>
  <si>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</si>
  <si>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</si>
  <si>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</si>
  <si>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</si>
  <si>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</si>
  <si>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</si>
  <si>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</si>
  <si>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</si>
  <si>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</si>
  <si>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</si>
  <si>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</si>
  <si>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</si>
  <si>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</si>
  <si>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</si>
  <si>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</si>
  <si>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</si>
  <si>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</si>
  <si>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</si>
  <si>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</si>
  <si>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</si>
  <si>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</si>
  <si>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</si>
  <si>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</si>
  <si>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</si>
  <si>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</si>
  <si>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</si>
  <si>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</si>
  <si>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</si>
  <si>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</si>
  <si>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</si>
  <si>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</si>
  <si>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</si>
  <si>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</si>
  <si>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</si>
  <si>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</si>
  <si>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</si>
  <si>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</si>
  <si>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</si>
  <si>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</si>
  <si>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</si>
  <si>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</si>
  <si>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</si>
  <si>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</si>
  <si>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</si>
  <si>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</si>
  <si>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</si>
  <si>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</si>
  <si>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</si>
  <si>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</si>
  <si>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</si>
  <si>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</si>
  <si>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</si>
  <si>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</si>
  <si>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</si>
  <si>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</si>
  <si>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</si>
  <si>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</si>
  <si>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</si>
  <si>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</si>
  <si>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</si>
  <si>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</si>
  <si>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</si>
  <si>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</si>
  <si>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</si>
  <si>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</si>
  <si>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</si>
  <si>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</si>
  <si>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</si>
  <si>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</si>
  <si>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</si>
  <si>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</si>
  <si>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</si>
  <si>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</si>
  <si>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</si>
  <si>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</si>
  <si>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</si>
  <si>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</si>
  <si>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</si>
  <si>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</si>
  <si>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</si>
  <si>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</si>
  <si>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</si>
  <si>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</si>
  <si>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</si>
  <si>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</si>
  <si>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</si>
  <si>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</si>
  <si>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</si>
  <si>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</si>
  <si>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</si>
  <si>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</si>
  <si>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</si>
  <si>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</si>
  <si>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</si>
  <si>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</si>
  <si>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</si>
  <si>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</si>
  <si>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</si>
  <si>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</si>
  <si>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</si>
  <si>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</si>
  <si>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</si>
  <si>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</si>
  <si>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</si>
  <si>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</si>
  <si>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</si>
  <si>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</si>
  <si>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</si>
  <si>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</si>
  <si>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</si>
  <si>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</si>
  <si>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</si>
  <si>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</si>
  <si>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</si>
  <si>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</si>
  <si>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</si>
  <si>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</si>
  <si>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</si>
  <si>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</si>
  <si>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</si>
  <si>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</si>
  <si>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</si>
  <si>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</si>
  <si>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</si>
  <si>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</si>
  <si>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</si>
  <si>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</si>
  <si>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</si>
  <si>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</si>
  <si>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</si>
  <si>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</si>
  <si>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</si>
  <si>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</si>
  <si>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</si>
  <si>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</si>
  <si>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</si>
  <si>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</si>
  <si>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</si>
  <si>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</si>
  <si>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</si>
  <si>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</si>
  <si>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</si>
  <si>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</si>
  <si>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</si>
  <si>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</si>
  <si>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</si>
  <si>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</si>
  <si>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</si>
  <si>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</si>
  <si>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</si>
  <si>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</si>
  <si>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</si>
  <si>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</si>
  <si>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</si>
  <si>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</si>
  <si>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</si>
  <si>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</si>
  <si>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</si>
  <si>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</si>
  <si>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</si>
  <si>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</si>
  <si>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</si>
  <si>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</si>
  <si>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</si>
  <si>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</si>
  <si>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</si>
  <si>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</si>
  <si>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</si>
  <si>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</si>
  <si>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</si>
  <si>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</si>
  <si>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</si>
  <si>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</si>
  <si>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</si>
  <si>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</si>
  <si>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</si>
  <si>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</si>
  <si>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</si>
  <si>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</si>
  <si>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</si>
  <si>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</si>
  <si>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</si>
  <si>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</si>
  <si>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</si>
  <si>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</si>
  <si>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</si>
  <si>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</si>
  <si>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</si>
  <si>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</si>
  <si>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</si>
  <si>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</si>
  <si>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</si>
  <si>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</si>
  <si>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</si>
  <si>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</si>
  <si>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</si>
  <si>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</si>
  <si>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</si>
  <si>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</si>
  <si>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</si>
  <si>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</si>
  <si>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</si>
  <si>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</si>
  <si>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</si>
  <si>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</si>
  <si>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</si>
  <si>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</si>
  <si>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</si>
  <si>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</si>
  <si>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</si>
  <si>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</si>
  <si>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</si>
  <si>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</si>
  <si>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</si>
  <si>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</si>
  <si>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</si>
  <si>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</si>
  <si>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</si>
  <si>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</si>
  <si>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</si>
  <si>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</si>
  <si>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</si>
  <si>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</si>
  <si>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</si>
  <si>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</si>
  <si>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</si>
  <si>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</si>
  <si>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</si>
  <si>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</si>
  <si>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</si>
  <si>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</si>
  <si>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</si>
  <si>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</si>
  <si>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</si>
  <si>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</si>
  <si>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</si>
  <si>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</si>
  <si>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</si>
  <si>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</si>
  <si>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</si>
  <si>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</si>
  <si>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</si>
  <si>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</si>
  <si>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</si>
  <si>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</si>
  <si>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</si>
  <si>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</si>
  <si>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</si>
  <si>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</si>
  <si>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</si>
  <si>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</si>
  <si>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</si>
  <si>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</si>
  <si>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</si>
  <si>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</si>
  <si>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</si>
  <si>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</si>
  <si>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</si>
  <si>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</si>
  <si>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</si>
  <si>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</si>
  <si>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</si>
  <si>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</si>
  <si>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</si>
  <si>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</si>
  <si>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</si>
  <si>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</si>
  <si>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</si>
  <si>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</si>
  <si>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</si>
  <si>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</si>
  <si>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</si>
  <si>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</si>
  <si>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</si>
  <si>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</si>
  <si>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</si>
  <si>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</si>
  <si>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</si>
  <si>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</si>
  <si>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</si>
  <si>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</si>
  <si>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</si>
  <si>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</si>
  <si>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</si>
  <si>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</si>
  <si>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</si>
  <si>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</si>
  <si>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</si>
  <si>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</si>
  <si>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</si>
  <si>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</si>
  <si>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</si>
  <si>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</si>
  <si>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</si>
  <si>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</si>
  <si>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</si>
  <si>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</si>
  <si>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</si>
  <si>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</si>
  <si>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</si>
  <si>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</si>
  <si>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</si>
  <si>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</si>
  <si>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</si>
  <si>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</si>
  <si>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</si>
  <si>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</si>
  <si>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</si>
  <si>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</si>
  <si>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</si>
  <si>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</si>
  <si>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</si>
  <si>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</si>
  <si>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</si>
  <si>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</si>
  <si>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</si>
  <si>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</si>
  <si>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</si>
  <si>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</si>
  <si>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</si>
  <si>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</si>
  <si>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</si>
  <si>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</si>
  <si>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</si>
  <si>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</si>
  <si>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</si>
  <si>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</si>
  <si>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</si>
  <si>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</si>
  <si>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</si>
  <si>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</si>
  <si>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</si>
  <si>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</si>
  <si>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</si>
  <si>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</si>
  <si>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</si>
  <si>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</si>
  <si>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</si>
  <si>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</si>
  <si>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</si>
  <si>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</si>
  <si>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</si>
  <si>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</si>
  <si>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</si>
  <si>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</si>
  <si>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</si>
  <si>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</si>
  <si>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</si>
  <si>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</si>
  <si>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</si>
  <si>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</si>
  <si>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</si>
  <si>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</si>
  <si>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</si>
  <si>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</si>
  <si>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</si>
  <si>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</si>
  <si>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</si>
  <si>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</si>
  <si>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</si>
  <si>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</si>
  <si>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</si>
  <si>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</si>
  <si>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</si>
  <si>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</si>
  <si>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</si>
  <si>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</si>
  <si>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</si>
  <si>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</si>
  <si>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</si>
  <si>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</si>
  <si>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</si>
  <si>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</si>
  <si>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</si>
  <si>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</si>
  <si>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</si>
  <si>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</si>
  <si>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</si>
  <si>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</si>
  <si>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</si>
  <si>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</si>
  <si>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</si>
  <si>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</si>
  <si>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</si>
  <si>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</si>
  <si>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</si>
  <si>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</si>
  <si>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</si>
  <si>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</si>
  <si>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</si>
  <si>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</si>
  <si>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</si>
  <si>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</si>
  <si>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</si>
  <si>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</si>
  <si>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</si>
  <si>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</si>
  <si>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</si>
  <si>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</si>
  <si>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</si>
  <si>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</si>
  <si>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</si>
  <si>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</si>
  <si>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</si>
  <si>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</si>
  <si>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</si>
  <si>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</si>
  <si>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</si>
  <si>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</si>
  <si>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</si>
  <si>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</si>
  <si>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</si>
  <si>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</si>
  <si>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</si>
  <si>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</si>
  <si>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</si>
  <si>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</si>
  <si>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</si>
  <si>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</si>
  <si>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</si>
  <si>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</si>
  <si>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</si>
  <si>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</si>
  <si>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</si>
  <si>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</si>
  <si>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</si>
  <si>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</si>
  <si>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</si>
  <si>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</si>
  <si>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</si>
  <si>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</si>
  <si>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</si>
  <si>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</si>
  <si>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</si>
  <si>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</si>
  <si>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</si>
  <si>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</si>
  <si>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</si>
  <si>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</si>
  <si>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</si>
  <si>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</si>
  <si>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</si>
  <si>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</si>
  <si>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</si>
  <si>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</si>
  <si>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</si>
  <si>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</si>
  <si>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</si>
  <si>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</si>
  <si>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</si>
  <si>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</si>
  <si>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</si>
  <si>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</si>
  <si>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</si>
  <si>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</si>
  <si>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</si>
  <si>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</si>
  <si>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</si>
  <si>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</si>
  <si>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</si>
  <si>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</si>
  <si>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</si>
  <si>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</si>
  <si>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</si>
  <si>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</si>
  <si>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</si>
  <si>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</si>
  <si>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</si>
  <si>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</si>
  <si>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</si>
  <si>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</si>
  <si>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</si>
  <si>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</si>
  <si>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</si>
  <si>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</si>
  <si>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</si>
  <si>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</si>
  <si>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</si>
  <si>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</si>
  <si>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</si>
  <si>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</si>
  <si>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</si>
  <si>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</si>
  <si>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</si>
  <si>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</si>
  <si>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</si>
  <si>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</si>
  <si>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</si>
  <si>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</si>
  <si>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</si>
  <si>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</si>
  <si>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</si>
  <si>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</si>
  <si>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</si>
  <si>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</si>
  <si>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</si>
  <si>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</si>
  <si>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</si>
  <si>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</si>
  <si>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</si>
  <si>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</si>
  <si>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</si>
  <si>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</si>
  <si>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</si>
  <si>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</si>
  <si>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</si>
  <si>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</si>
  <si>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</si>
  <si>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</si>
  <si>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</si>
  <si>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</si>
  <si>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</si>
  <si>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</si>
  <si>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</si>
  <si>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</si>
  <si>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</si>
  <si>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</si>
  <si>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</si>
  <si>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</si>
  <si>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</si>
  <si>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</si>
  <si>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</si>
  <si>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</si>
  <si>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</si>
  <si>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</si>
  <si>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</si>
  <si>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</si>
  <si>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</si>
  <si>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</si>
  <si>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</si>
  <si>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</si>
  <si>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</si>
  <si>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</si>
  <si>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</si>
  <si>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</si>
  <si>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</si>
  <si>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</si>
  <si>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</si>
  <si>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</si>
  <si>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</si>
  <si>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</si>
  <si>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</si>
  <si>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</si>
  <si>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</si>
  <si>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</si>
  <si>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</si>
  <si>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</si>
  <si>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</si>
  <si>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</si>
  <si>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</si>
  <si>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</si>
  <si>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</si>
  <si>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</si>
  <si>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</si>
  <si>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</si>
  <si>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</si>
  <si>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</si>
  <si>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</si>
  <si>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</si>
  <si>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</si>
  <si>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</si>
  <si>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</si>
  <si>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</si>
  <si>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</si>
  <si>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</si>
  <si>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</si>
  <si>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</si>
  <si>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</si>
  <si>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</si>
  <si>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</si>
  <si>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</si>
  <si>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</si>
  <si>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</si>
  <si>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</si>
  <si>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</si>
  <si>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</si>
  <si>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</si>
  <si>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</si>
  <si>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</si>
  <si>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</si>
  <si>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</si>
  <si>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</si>
  <si>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</si>
  <si>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</si>
  <si>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</si>
  <si>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</si>
  <si>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</si>
  <si>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</si>
  <si>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</si>
  <si>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</si>
  <si>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</si>
  <si>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</si>
  <si>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</si>
  <si>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</si>
  <si>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</si>
  <si>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</si>
  <si>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</si>
  <si>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</si>
  <si>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</si>
  <si>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</si>
  <si>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</si>
  <si>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</si>
  <si>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</si>
  <si>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</si>
  <si>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</si>
  <si>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</si>
  <si>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</si>
  <si>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</si>
  <si>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</si>
  <si>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</si>
  <si>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</si>
  <si>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</si>
  <si>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</si>
  <si>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</si>
  <si>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</si>
  <si>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</si>
  <si>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</si>
  <si>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</si>
  <si>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</si>
  <si>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</si>
  <si>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</si>
  <si>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</si>
  <si>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</si>
  <si>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</si>
  <si>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</si>
  <si>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</si>
  <si>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</si>
  <si>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</si>
  <si>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</si>
  <si>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</si>
  <si>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</si>
  <si>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</si>
  <si>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</si>
  <si>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</si>
  <si>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</si>
  <si>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</si>
  <si>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</si>
  <si>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</si>
  <si>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</si>
  <si>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</si>
  <si>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</si>
  <si>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</si>
  <si>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</si>
  <si>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</si>
  <si>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</si>
  <si>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</si>
  <si>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</si>
  <si>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</si>
  <si>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</si>
  <si>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</si>
  <si>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</si>
  <si>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</si>
  <si>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</si>
  <si>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</si>
  <si>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</si>
  <si>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</si>
  <si>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</si>
  <si>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</si>
  <si>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</si>
  <si>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</si>
  <si>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</si>
  <si>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</si>
  <si>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</si>
  <si>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</si>
  <si>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</si>
  <si>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</si>
  <si>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</si>
  <si>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</si>
  <si>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</si>
  <si>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</si>
  <si>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</si>
  <si>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</si>
  <si>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</si>
  <si>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</si>
  <si>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</si>
  <si>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</si>
  <si>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</si>
  <si>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</si>
  <si>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</si>
  <si>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</si>
  <si>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</si>
  <si>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</si>
  <si>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</si>
  <si>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</si>
  <si>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</si>
  <si>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</si>
  <si>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</si>
  <si>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</si>
  <si>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</si>
  <si>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</si>
  <si>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</si>
  <si>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</si>
  <si>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</si>
  <si>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</si>
  <si>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</si>
  <si>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</si>
  <si>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</si>
  <si>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</si>
  <si>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</si>
  <si>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</si>
  <si>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</si>
  <si>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</si>
  <si>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</si>
  <si>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</si>
  <si>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</si>
  <si>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</si>
  <si>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</si>
  <si>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</si>
  <si>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</si>
  <si>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</si>
  <si>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</si>
  <si>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</si>
  <si>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</si>
  <si>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</si>
  <si>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</si>
  <si>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</si>
  <si>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</si>
  <si>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</si>
  <si>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</si>
  <si>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</si>
  <si>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</si>
  <si>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</si>
  <si>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</si>
  <si>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</si>
  <si>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</si>
  <si>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</si>
  <si>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</si>
  <si>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</si>
  <si>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</si>
  <si>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</si>
  <si>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</si>
  <si>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</si>
  <si>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</si>
  <si>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</si>
  <si>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</si>
  <si>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</si>
  <si>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</si>
  <si>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</si>
  <si>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</si>
  <si>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</si>
  <si>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</si>
  <si>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</si>
  <si>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</si>
  <si>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</si>
  <si>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</si>
  <si>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</si>
  <si>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</si>
  <si>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</si>
  <si>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</si>
  <si>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</si>
  <si>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</si>
  <si>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</si>
  <si>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</si>
  <si>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</si>
  <si>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</si>
  <si>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</si>
  <si>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</si>
  <si>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</si>
  <si>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</si>
  <si>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</si>
  <si>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</si>
  <si>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</si>
  <si>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</si>
  <si>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</si>
  <si>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</si>
  <si>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</si>
  <si>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</si>
  <si>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</si>
  <si>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</si>
  <si>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</si>
  <si>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</si>
  <si>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</si>
  <si>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</si>
  <si>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</si>
  <si>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</si>
  <si>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</si>
  <si>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</si>
  <si>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</si>
  <si>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</si>
  <si>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</si>
  <si>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</si>
  <si>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</si>
  <si>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</si>
  <si>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</si>
  <si>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</si>
  <si>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</si>
  <si>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</si>
  <si>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</si>
  <si>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</si>
  <si>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</si>
  <si>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</si>
  <si>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</si>
  <si>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</si>
  <si>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</si>
  <si>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</si>
  <si>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</si>
  <si>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</si>
  <si>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</si>
  <si>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</si>
  <si>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</si>
  <si>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</si>
  <si>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</si>
  <si>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</si>
  <si>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</si>
  <si>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</si>
  <si>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</si>
  <si>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</si>
  <si>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</si>
  <si>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</si>
  <si>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</si>
  <si>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</si>
  <si>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</si>
  <si>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</si>
  <si>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</si>
  <si>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</si>
  <si>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</si>
  <si>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</si>
  <si>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</si>
  <si>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</si>
  <si>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</si>
  <si>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</si>
  <si>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</si>
  <si>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</si>
  <si>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</si>
  <si>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</si>
  <si>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</si>
  <si>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</si>
  <si>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</si>
  <si>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</si>
  <si>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</si>
  <si>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</si>
  <si>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</si>
  <si>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</si>
  <si>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</si>
  <si>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</si>
  <si>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</si>
  <si>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</si>
  <si>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</si>
  <si>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</si>
  <si>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</si>
  <si>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</si>
  <si>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</si>
  <si>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</si>
  <si>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</si>
  <si>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</si>
  <si>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</si>
  <si>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</si>
  <si>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</si>
  <si>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</si>
  <si>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</si>
  <si>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</si>
  <si>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</si>
  <si>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</si>
  <si>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</si>
  <si>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</si>
  <si>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</si>
  <si>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</si>
  <si>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</si>
  <si>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</si>
  <si>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</si>
  <si>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</si>
  <si>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</si>
  <si>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</si>
  <si>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</si>
  <si>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</si>
  <si>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</si>
  <si>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</si>
  <si>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</si>
  <si>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</si>
  <si>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</si>
  <si>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</si>
  <si>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</si>
  <si>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</si>
  <si>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</si>
  <si>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</si>
  <si>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</si>
  <si>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</si>
  <si>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</si>
  <si>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</si>
  <si>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</si>
  <si>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</si>
  <si>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</si>
  <si>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</si>
  <si>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</si>
  <si>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</si>
  <si>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</si>
  <si>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</si>
  <si>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</si>
  <si>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</si>
  <si>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</si>
  <si>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</si>
  <si>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</si>
  <si>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</si>
  <si>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</si>
  <si>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</si>
  <si>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</si>
  <si>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</si>
  <si>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</si>
  <si>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</si>
  <si>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</si>
  <si>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</si>
  <si>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</si>
  <si>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</si>
  <si>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</si>
  <si>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</si>
  <si>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</si>
  <si>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</si>
  <si>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</si>
  <si>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</si>
  <si>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</si>
  <si>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</si>
  <si>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</si>
  <si>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</si>
  <si>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</si>
  <si>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</si>
  <si>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</si>
  <si>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</si>
  <si>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</si>
  <si>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</si>
  <si>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</si>
  <si>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</si>
  <si>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</si>
  <si>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</si>
  <si>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</si>
  <si>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</si>
  <si>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</si>
  <si>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</si>
  <si>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</si>
  <si>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</si>
  <si>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</si>
  <si>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</si>
  <si>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</si>
  <si>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</si>
  <si>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</si>
  <si>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</si>
  <si>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</si>
  <si>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</si>
  <si>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</si>
  <si>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</si>
  <si>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</si>
  <si>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</si>
  <si>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</si>
  <si>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</si>
  <si>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</si>
  <si>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</si>
  <si>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</si>
  <si>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</si>
  <si>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</si>
  <si>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</si>
  <si>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</si>
  <si>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</si>
  <si>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</si>
  <si>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</si>
  <si>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</si>
  <si>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</si>
  <si>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</si>
  <si>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</si>
  <si>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</si>
  <si>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</si>
  <si>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</si>
  <si>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</si>
  <si>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</si>
  <si>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</si>
  <si>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</si>
  <si>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</si>
  <si>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</si>
  <si>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</si>
  <si>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</si>
  <si>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</si>
  <si>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</si>
  <si>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</si>
  <si>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</si>
  <si>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</si>
  <si>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</si>
  <si>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</si>
  <si>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</si>
  <si>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</si>
  <si>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</si>
  <si>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</si>
  <si>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</si>
  <si>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</si>
  <si>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</si>
  <si>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</si>
  <si>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</si>
  <si>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</si>
  <si>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</si>
  <si>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</si>
  <si>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</si>
  <si>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</si>
  <si>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</si>
  <si>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</si>
  <si>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</si>
  <si>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</si>
  <si>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</si>
  <si>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</si>
  <si>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</si>
  <si>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</si>
  <si>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</si>
  <si>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</si>
  <si>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</si>
  <si>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</si>
  <si>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</si>
  <si>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</si>
  <si>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</si>
  <si>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</si>
  <si>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</si>
  <si>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</si>
  <si>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</si>
  <si>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</si>
  <si>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</si>
  <si>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</si>
  <si>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</si>
  <si>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</si>
  <si>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</si>
  <si>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</si>
  <si>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</si>
  <si>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</si>
  <si>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</si>
  <si>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</si>
  <si>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</si>
  <si>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</si>
  <si>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</si>
  <si>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</si>
  <si>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</si>
  <si>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</si>
  <si>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</si>
  <si>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</si>
  <si>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</si>
  <si>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</si>
  <si>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</si>
  <si>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</si>
  <si>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</si>
  <si>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</si>
  <si>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</si>
  <si>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</si>
  <si>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</si>
  <si>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</si>
  <si>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</si>
  <si>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</si>
  <si>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</si>
  <si>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</si>
  <si>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</si>
  <si>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</si>
  <si>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</si>
  <si>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</si>
  <si>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</si>
  <si>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</si>
  <si>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</si>
  <si>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</si>
  <si>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</si>
  <si>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</si>
  <si>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</si>
  <si>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</si>
  <si>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</si>
  <si>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</si>
  <si>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</si>
  <si>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</si>
  <si>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</si>
  <si>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</si>
  <si>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</si>
  <si>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</si>
  <si>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</si>
  <si>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</si>
  <si>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</si>
  <si>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</si>
  <si>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</si>
  <si>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</si>
  <si>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</si>
  <si>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</si>
  <si>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</si>
  <si>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</si>
  <si>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</si>
  <si>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</si>
  <si>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</si>
  <si>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</si>
  <si>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</si>
  <si>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</si>
  <si>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</si>
  <si>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</si>
  <si>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</si>
  <si>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</si>
  <si>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</si>
  <si>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</si>
  <si>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</si>
  <si>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</si>
  <si>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</si>
  <si>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</si>
  <si>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</si>
  <si>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</si>
  <si>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</si>
  <si>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</si>
  <si>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</si>
  <si>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</si>
  <si>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</si>
  <si>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</si>
  <si>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</si>
  <si>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</si>
  <si>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</si>
  <si>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</si>
  <si>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</si>
  <si>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</si>
  <si>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</si>
  <si>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</si>
  <si>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</si>
  <si>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</si>
  <si>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</si>
  <si>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</si>
  <si>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</si>
  <si>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</si>
  <si>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</si>
  <si>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</si>
  <si>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</si>
  <si>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</si>
  <si>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</si>
  <si>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</si>
  <si>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</si>
  <si>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</si>
  <si>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</si>
  <si>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</si>
  <si>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</si>
  <si>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</si>
  <si>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</si>
  <si>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</si>
  <si>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</si>
  <si>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</si>
  <si>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</si>
  <si>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</si>
  <si>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</si>
  <si>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</si>
  <si>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</si>
  <si>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</si>
  <si>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</si>
  <si>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</si>
  <si>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</si>
  <si>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</si>
  <si>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</si>
  <si>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</si>
  <si>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</si>
  <si>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</si>
  <si>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</si>
  <si>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</si>
  <si>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</si>
  <si>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</si>
  <si>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</si>
  <si>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</si>
  <si>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</si>
  <si>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</si>
  <si>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</si>
  <si>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</si>
  <si>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</si>
  <si>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</si>
  <si>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</si>
  <si>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</si>
  <si>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</si>
  <si>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</si>
  <si>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</si>
  <si>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</si>
  <si>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</si>
  <si>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</si>
  <si>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</si>
  <si>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</si>
  <si>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</si>
  <si>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</si>
  <si>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</si>
  <si>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</si>
  <si>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</si>
  <si>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</si>
  <si>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</si>
  <si>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</si>
  <si>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</si>
  <si>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</si>
  <si>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</si>
  <si>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</si>
  <si>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</si>
  <si>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</si>
  <si>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</si>
  <si>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</si>
  <si>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</si>
  <si>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</si>
  <si>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</si>
  <si>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</si>
  <si>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</si>
  <si>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</si>
  <si>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</si>
  <si>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</si>
  <si>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</si>
  <si>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</si>
  <si>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</si>
  <si>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</si>
  <si>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</si>
  <si>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</si>
  <si>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</si>
  <si>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</si>
  <si>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</si>
  <si>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</si>
  <si>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</si>
  <si>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</si>
  <si>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</si>
  <si>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</si>
  <si>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</si>
  <si>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</si>
  <si>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</si>
  <si>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</si>
  <si>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</si>
  <si>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</si>
  <si>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</si>
  <si>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</si>
  <si>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</si>
  <si>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</si>
  <si>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</si>
  <si>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</si>
  <si>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</si>
  <si>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</si>
  <si>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</si>
  <si>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</si>
  <si>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</si>
  <si>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</si>
  <si>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</si>
  <si>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</si>
  <si>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</si>
  <si>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</si>
  <si>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</si>
  <si>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</si>
  <si>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</si>
  <si>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</si>
  <si>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</si>
  <si>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</si>
  <si>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</si>
  <si>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</si>
  <si>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</si>
  <si>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</si>
  <si>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</si>
  <si>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</si>
  <si>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</si>
  <si>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</si>
  <si>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</si>
  <si>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</si>
  <si>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</si>
  <si>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</si>
  <si>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</si>
  <si>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</si>
  <si>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</si>
  <si>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</si>
  <si>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</si>
  <si>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</si>
  <si>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</si>
  <si>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</si>
  <si>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</si>
  <si>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</si>
  <si>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</si>
  <si>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</si>
  <si>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</si>
  <si>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</si>
  <si>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</si>
  <si>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</si>
  <si>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</si>
  <si>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</si>
  <si>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</si>
  <si>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</si>
  <si>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</si>
  <si>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</si>
  <si>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</si>
  <si>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</si>
  <si>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</si>
  <si>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</si>
  <si>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</si>
  <si>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</si>
  <si>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</si>
  <si>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</si>
  <si>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</si>
  <si>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</si>
  <si>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</si>
  <si>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</si>
  <si>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</si>
  <si>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</si>
  <si>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</si>
  <si>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</si>
  <si>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</si>
  <si>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</si>
  <si>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</si>
  <si>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</si>
  <si>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</si>
  <si>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</si>
  <si>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</si>
  <si>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</si>
  <si>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</si>
  <si>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</si>
  <si>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</si>
  <si>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</si>
  <si>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</si>
  <si>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</si>
  <si>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</si>
  <si>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</si>
  <si>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</si>
  <si>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</si>
  <si>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</si>
  <si>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</si>
  <si>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</si>
  <si>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</si>
  <si>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</si>
  <si>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</si>
  <si>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</si>
  <si>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</si>
  <si>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</si>
  <si>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</si>
  <si>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</si>
  <si>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</si>
  <si>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</si>
  <si>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</si>
  <si>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</si>
  <si>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</si>
  <si>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</si>
  <si>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</si>
  <si>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</si>
  <si>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</si>
  <si>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</si>
  <si>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</si>
  <si>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</si>
  <si>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</si>
  <si>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</si>
  <si>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</si>
  <si>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</si>
  <si>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</si>
  <si>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</si>
  <si>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</si>
  <si>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</si>
  <si>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</si>
  <si>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</si>
  <si>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</si>
  <si>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</si>
  <si>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</si>
  <si>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</si>
  <si>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</si>
  <si>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</si>
  <si>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</si>
  <si>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</si>
  <si>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</si>
  <si>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</si>
  <si>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</si>
  <si>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</si>
  <si>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</si>
  <si>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</si>
  <si>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</si>
  <si>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</si>
  <si>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</si>
  <si>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</si>
  <si>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</si>
  <si>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</si>
  <si>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</si>
  <si>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</si>
  <si>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</si>
  <si>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</si>
  <si>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</si>
  <si>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</si>
  <si>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</si>
  <si>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</si>
  <si>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</si>
  <si>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</si>
  <si>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</si>
  <si>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</si>
  <si>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</si>
  <si>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</si>
  <si>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</si>
  <si>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</si>
  <si>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</si>
  <si>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</si>
  <si>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</si>
  <si>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</si>
  <si>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</si>
  <si>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</si>
  <si>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</si>
  <si>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</si>
  <si>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</si>
  <si>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</si>
  <si>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</si>
  <si>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</si>
  <si>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</si>
  <si>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</si>
  <si>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</si>
  <si>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</si>
  <si>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</si>
  <si>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</si>
  <si>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</si>
  <si>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</si>
  <si>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</si>
  <si>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</si>
  <si>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</si>
  <si>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</si>
  <si>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</si>
  <si>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</si>
  <si>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</si>
  <si>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</si>
  <si>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</si>
  <si>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</si>
  <si>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</si>
  <si>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</si>
  <si>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</si>
  <si>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</si>
  <si>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</si>
  <si>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</si>
  <si>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</si>
  <si>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</si>
  <si>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</si>
  <si>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</si>
  <si>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</si>
  <si>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</si>
  <si>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</si>
  <si>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</si>
  <si>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</si>
  <si>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</si>
  <si>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</si>
  <si>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</si>
  <si>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</si>
  <si>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</si>
  <si>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</si>
  <si>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</si>
  <si>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</si>
  <si>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</si>
  <si>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</si>
  <si>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</si>
  <si>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</si>
  <si>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</si>
  <si>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</si>
  <si>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</si>
  <si>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</si>
  <si>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</si>
  <si>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</si>
  <si>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</si>
  <si>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</si>
  <si>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</si>
  <si>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</si>
  <si>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</si>
  <si>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</si>
  <si>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</si>
  <si>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</si>
  <si>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</si>
  <si>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</si>
  <si>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</si>
  <si>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</si>
  <si>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</si>
  <si>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</si>
  <si>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</si>
  <si>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</si>
  <si>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</si>
  <si>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</si>
  <si>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</si>
  <si>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</si>
  <si>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</si>
  <si>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</si>
  <si>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</si>
  <si>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</si>
  <si>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</si>
  <si>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</si>
  <si>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</si>
  <si>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</si>
  <si>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</si>
  <si>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</si>
  <si>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</si>
  <si>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</si>
  <si>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</si>
  <si>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</si>
  <si>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</si>
  <si>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</si>
  <si>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</si>
  <si>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</si>
  <si>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</si>
  <si>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</si>
  <si>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</si>
  <si>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</si>
  <si>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</si>
  <si>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</si>
  <si>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</si>
  <si>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</si>
  <si>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</si>
  <si>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</si>
  <si>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</si>
  <si>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</si>
  <si>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</si>
  <si>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</si>
  <si>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</si>
  <si>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</si>
  <si>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</si>
  <si>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</si>
  <si>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</si>
  <si>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</si>
  <si>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</si>
  <si>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</si>
  <si>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</si>
  <si>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</si>
  <si>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</si>
  <si>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</si>
  <si>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</si>
  <si>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</si>
  <si>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</si>
  <si>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</si>
  <si>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</si>
  <si>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</si>
  <si>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</si>
  <si>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</si>
  <si>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</si>
  <si>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</si>
  <si>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</si>
  <si>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</si>
  <si>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</si>
  <si>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</si>
  <si>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</si>
  <si>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</si>
  <si>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</si>
  <si>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</si>
  <si>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</si>
  <si>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</si>
  <si>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</si>
  <si>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</si>
  <si>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</si>
  <si>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</si>
  <si>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</si>
  <si>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</si>
  <si>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</si>
  <si>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</si>
  <si>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</si>
  <si>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</si>
  <si>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</si>
  <si>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</si>
  <si>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</si>
  <si>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</si>
  <si>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</si>
  <si>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</si>
  <si>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</si>
  <si>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</si>
  <si>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</si>
  <si>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</si>
  <si>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</si>
  <si>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</si>
  <si>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</si>
  <si>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</si>
  <si>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</si>
  <si>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</si>
  <si>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</si>
  <si>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</si>
  <si>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</si>
  <si>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</si>
  <si>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</si>
  <si>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</si>
  <si>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</si>
  <si>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</si>
  <si>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</si>
  <si>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</si>
  <si>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</si>
  <si>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</si>
  <si>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</si>
  <si>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</si>
  <si>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</si>
  <si>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</si>
  <si>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</si>
  <si>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</si>
  <si>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</si>
  <si>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</si>
  <si>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</si>
  <si>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</si>
  <si>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</si>
  <si>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</si>
  <si>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</si>
  <si>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</si>
  <si>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</si>
  <si>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</si>
  <si>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</si>
  <si>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</si>
  <si>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</si>
  <si>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</si>
  <si>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</si>
  <si>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</si>
  <si>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</si>
  <si>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</si>
  <si>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</si>
  <si>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</si>
  <si>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</si>
  <si>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</si>
  <si>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</si>
  <si>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</si>
  <si>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</si>
  <si>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</si>
  <si>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</si>
  <si>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</si>
  <si>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</si>
  <si>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</si>
  <si>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</si>
  <si>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</si>
  <si>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</si>
  <si>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</si>
  <si>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</si>
  <si>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</si>
  <si>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</si>
  <si>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</si>
  <si>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</si>
  <si>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</si>
  <si>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</si>
  <si>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</si>
  <si>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</si>
  <si>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</si>
  <si>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</si>
  <si>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</si>
  <si>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</si>
  <si>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</si>
  <si>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</si>
  <si>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</si>
  <si>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</si>
  <si>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</si>
  <si>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</si>
  <si>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</si>
  <si>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</si>
  <si>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</si>
  <si>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</si>
  <si>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</si>
  <si>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</si>
  <si>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</si>
  <si>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</si>
  <si>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</si>
  <si>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</si>
  <si>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</si>
  <si>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</si>
  <si>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</si>
  <si>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</si>
  <si>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</si>
  <si>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</si>
  <si>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</si>
  <si>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</si>
  <si>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</si>
  <si>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</si>
  <si>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</si>
  <si>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</si>
  <si>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</si>
  <si>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</si>
  <si>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</si>
  <si>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</si>
  <si>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</si>
  <si>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</si>
  <si>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</si>
  <si>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</si>
  <si>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</si>
  <si>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</si>
  <si>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</si>
  <si>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</si>
  <si>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</si>
  <si>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</si>
  <si>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</si>
  <si>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</si>
  <si>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</si>
  <si>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</si>
  <si>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</si>
  <si>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</si>
  <si>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</si>
  <si>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</si>
  <si>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</si>
  <si>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</si>
  <si>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</si>
  <si>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</si>
  <si>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</si>
  <si>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</si>
  <si>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</si>
  <si>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</si>
  <si>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</si>
  <si>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</si>
  <si>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</si>
  <si>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</si>
  <si>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</si>
  <si>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</si>
  <si>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</si>
  <si>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</si>
  <si>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</si>
  <si>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</si>
  <si>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</si>
  <si>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</si>
  <si>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</si>
  <si>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</si>
  <si>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</si>
  <si>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</si>
  <si>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</si>
  <si>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</si>
  <si>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</si>
  <si>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</si>
  <si>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</si>
  <si>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</si>
  <si>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</si>
  <si>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</si>
  <si>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</si>
  <si>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</si>
  <si>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</si>
  <si>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</si>
  <si>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</si>
  <si>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</si>
  <si>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</si>
  <si>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</si>
  <si>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</si>
  <si>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</si>
  <si>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</si>
  <si>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</si>
  <si>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</si>
  <si>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</si>
  <si>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</si>
  <si>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</si>
  <si>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</si>
  <si>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</si>
  <si>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</si>
  <si>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</si>
  <si>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</si>
  <si>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</si>
  <si>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</si>
  <si>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</si>
  <si>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</si>
  <si>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</si>
  <si>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</si>
  <si>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</si>
  <si>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</si>
  <si>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</si>
  <si>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</si>
  <si>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</si>
  <si>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</si>
  <si>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</si>
  <si>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</si>
  <si>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</si>
  <si>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</si>
  <si>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</si>
  <si>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</si>
  <si>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</si>
  <si>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</si>
  <si>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</si>
  <si>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</si>
  <si>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</si>
  <si>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</si>
  <si>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</si>
  <si>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</si>
  <si>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</si>
  <si>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</si>
  <si>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</si>
  <si>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</si>
  <si>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</si>
  <si>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</si>
  <si>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</si>
  <si>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</si>
  <si>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</si>
  <si>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</si>
  <si>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</si>
  <si>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</si>
  <si>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</si>
  <si>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</si>
  <si>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</si>
  <si>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</si>
  <si>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</si>
  <si>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</si>
  <si>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</si>
  <si>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</si>
  <si>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</si>
  <si>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</si>
  <si>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</si>
  <si>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</si>
  <si>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</si>
  <si>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</si>
  <si>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</si>
  <si>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</si>
  <si>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</si>
  <si>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</si>
  <si>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</si>
  <si>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</si>
  <si>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</si>
  <si>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</si>
  <si>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</si>
  <si>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</si>
  <si>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</si>
  <si>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</si>
  <si>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</si>
  <si>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</si>
  <si>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</si>
  <si>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</si>
  <si>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</si>
  <si>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</si>
  <si>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</si>
  <si>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</si>
  <si>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</si>
  <si>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</si>
  <si>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</si>
  <si>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</si>
  <si>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</si>
  <si>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</si>
  <si>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</si>
  <si>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</si>
  <si>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</si>
  <si>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</si>
  <si>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</si>
  <si>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</si>
  <si>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</si>
  <si>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</si>
  <si>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</si>
  <si>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</si>
  <si>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</si>
  <si>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</si>
  <si>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</si>
  <si>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</si>
  <si>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</si>
  <si>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</si>
  <si>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</si>
  <si>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</si>
  <si>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</si>
  <si>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</si>
  <si>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</si>
  <si>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</si>
  <si>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</si>
  <si>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</si>
  <si>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</si>
  <si>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</si>
  <si>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</si>
  <si>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</si>
  <si>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</si>
  <si>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</si>
  <si>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</si>
  <si>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</si>
  <si>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</si>
  <si>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</si>
  <si>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</si>
  <si>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</si>
  <si>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</si>
  <si>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</si>
  <si>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</si>
  <si>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</si>
  <si>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</si>
  <si>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</si>
  <si>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</si>
  <si>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</si>
  <si>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</si>
  <si>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</si>
  <si>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</si>
  <si>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</si>
  <si>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</si>
  <si>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</si>
  <si>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</si>
  <si>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</si>
  <si>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</si>
  <si>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</si>
  <si>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</si>
  <si>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</si>
  <si>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</si>
  <si>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</si>
  <si>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</si>
  <si>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</si>
  <si>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</si>
  <si>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</si>
  <si>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</si>
  <si>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</si>
  <si>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</si>
  <si>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</si>
  <si>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</si>
  <si>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</si>
  <si>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</si>
  <si>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</si>
  <si>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</si>
  <si>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</si>
  <si>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</si>
  <si>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</si>
  <si>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</si>
  <si>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</si>
  <si>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</si>
  <si>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</si>
  <si>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</si>
  <si>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</si>
  <si>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</si>
  <si>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</si>
  <si>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</si>
  <si>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</si>
  <si>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</si>
  <si>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</si>
  <si>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</si>
  <si>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</si>
  <si>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</si>
  <si>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</si>
  <si>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</si>
  <si>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</si>
  <si>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</si>
  <si>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</si>
  <si>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</si>
  <si>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</si>
  <si>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</si>
  <si>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</si>
  <si>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</si>
  <si>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</si>
  <si>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</si>
  <si>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</si>
  <si>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</si>
  <si>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</si>
  <si>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</si>
  <si>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</si>
  <si>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</si>
  <si>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</si>
  <si>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</si>
  <si>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</si>
  <si>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</si>
  <si>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</si>
  <si>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</si>
  <si>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</si>
  <si>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</si>
  <si>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</si>
  <si>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</si>
  <si>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</si>
  <si>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</si>
  <si>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</si>
  <si>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</si>
  <si>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</si>
  <si>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</si>
  <si>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</si>
  <si>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</si>
  <si>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</si>
  <si>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</si>
  <si>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</si>
  <si>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</si>
  <si>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</si>
  <si>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</si>
  <si>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</si>
  <si>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</si>
  <si>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</si>
  <si>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</si>
  <si>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</si>
  <si>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</si>
  <si>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</si>
  <si>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</si>
  <si>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</si>
  <si>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</si>
  <si>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</si>
  <si>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</si>
  <si>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</si>
  <si>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</si>
  <si>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</si>
  <si>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</si>
  <si>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</si>
  <si>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</si>
  <si>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</si>
  <si>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</si>
  <si>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</si>
  <si>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</si>
  <si>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</si>
  <si>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</si>
  <si>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</si>
  <si>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</si>
  <si>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</si>
  <si>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</si>
  <si>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</si>
  <si>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</si>
  <si>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</si>
  <si>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</si>
  <si>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</si>
  <si>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</si>
  <si>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</si>
  <si>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</si>
  <si>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</si>
  <si>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</si>
  <si>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</si>
  <si>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</si>
  <si>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</si>
  <si>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</si>
  <si>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</si>
  <si>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</si>
  <si>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</si>
  <si>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</si>
  <si>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</si>
  <si>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</si>
  <si>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</si>
  <si>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</si>
  <si>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</si>
  <si>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</si>
  <si>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</si>
  <si>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</si>
  <si>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</si>
  <si>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</si>
  <si>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</si>
  <si>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</si>
  <si>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</si>
  <si>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</si>
  <si>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</si>
  <si>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</si>
  <si>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</si>
  <si>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</si>
  <si>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</si>
  <si>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</si>
  <si>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</si>
  <si>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</si>
  <si>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</si>
  <si>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</si>
  <si>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</si>
  <si>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</si>
  <si>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</si>
  <si>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</si>
  <si>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</si>
  <si>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</si>
  <si>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</si>
  <si>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</si>
  <si>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</si>
  <si>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</si>
  <si>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</si>
  <si>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</si>
  <si>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</si>
  <si>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</si>
  <si>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</si>
  <si>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</si>
  <si>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</si>
  <si>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</si>
  <si>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</si>
  <si>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</si>
  <si>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</si>
  <si>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</si>
  <si>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</si>
  <si>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</si>
  <si>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</si>
  <si>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</si>
  <si>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</si>
  <si>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</si>
  <si>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</si>
  <si>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</si>
  <si>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</si>
  <si>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</si>
  <si>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</si>
  <si>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</si>
  <si>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</si>
  <si>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</si>
  <si>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</si>
  <si>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</si>
  <si>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</si>
  <si>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</si>
  <si>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</si>
  <si>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</si>
  <si>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</si>
  <si>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</si>
  <si>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</si>
  <si>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</si>
  <si>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</si>
  <si>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</si>
  <si>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</si>
  <si>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</si>
  <si>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</si>
  <si>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</si>
  <si>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</si>
  <si>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</si>
  <si>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</si>
  <si>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</si>
  <si>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</si>
  <si>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</si>
  <si>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</si>
  <si>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</si>
  <si>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</si>
  <si>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</si>
  <si>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</si>
  <si>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</si>
  <si>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</si>
  <si>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</si>
  <si>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</si>
  <si>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</si>
  <si>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</si>
  <si>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</si>
  <si>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</si>
  <si>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</si>
  <si>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</si>
  <si>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</si>
  <si>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</si>
  <si>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</si>
  <si>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</si>
  <si>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</si>
  <si>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</si>
  <si>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</si>
  <si>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</si>
  <si>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</si>
  <si>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</si>
  <si>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</si>
  <si>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</si>
  <si>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</si>
  <si>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</si>
  <si>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</si>
  <si>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</si>
  <si>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</si>
  <si>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</si>
  <si>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</si>
  <si>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</si>
  <si>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</si>
  <si>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</si>
  <si>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</si>
  <si>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</si>
  <si>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</si>
  <si>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</si>
  <si>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</si>
  <si>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</si>
  <si>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</si>
  <si>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</si>
  <si>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</si>
  <si>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</si>
  <si>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</si>
  <si>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</si>
  <si>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</si>
  <si>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</si>
  <si>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</si>
  <si>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</si>
  <si>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</si>
  <si>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</si>
  <si>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</si>
  <si>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</si>
  <si>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</si>
  <si>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</si>
  <si>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</si>
  <si>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</si>
  <si>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</si>
  <si>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</si>
  <si>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</si>
  <si>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</si>
  <si>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</si>
  <si>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</si>
  <si>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</si>
  <si>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</si>
  <si>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</si>
  <si>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</si>
  <si>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</si>
  <si>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</si>
  <si>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</si>
  <si>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</si>
  <si>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</si>
  <si>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</si>
  <si>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</si>
  <si>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</si>
  <si>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</si>
  <si>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</si>
  <si>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</si>
  <si>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</si>
  <si>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</si>
  <si>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</si>
  <si>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</si>
  <si>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</si>
  <si>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</si>
  <si>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</si>
  <si>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</si>
  <si>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</si>
  <si>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</si>
  <si>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</si>
  <si>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</si>
  <si>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</si>
  <si>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</si>
  <si>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</si>
  <si>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</si>
  <si>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</si>
  <si>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</si>
  <si>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</si>
  <si>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</si>
  <si>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</si>
  <si>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</si>
  <si>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</si>
  <si>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</si>
  <si>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</si>
  <si>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</si>
  <si>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</si>
  <si>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</si>
  <si>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</si>
  <si>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</si>
  <si>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</si>
  <si>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</si>
  <si>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</si>
  <si>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</si>
  <si>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</si>
  <si>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</si>
  <si>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</si>
  <si>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</si>
  <si>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</si>
  <si>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</si>
  <si>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</si>
  <si>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</si>
  <si>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</si>
  <si>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</si>
  <si>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</si>
  <si>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</si>
  <si>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</si>
  <si>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</si>
  <si>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</si>
  <si>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</si>
  <si>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</si>
  <si>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</si>
  <si>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</si>
  <si>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</si>
  <si>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</si>
  <si>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</si>
  <si>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</si>
  <si>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</si>
  <si>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</si>
  <si>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</si>
  <si>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</si>
  <si>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</si>
  <si>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</si>
  <si>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</si>
  <si>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</si>
  <si>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</si>
  <si>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</si>
  <si>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</si>
  <si>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</si>
  <si>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</si>
  <si>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</si>
  <si>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</si>
  <si>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</si>
  <si>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</si>
  <si>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</si>
  <si>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</si>
  <si>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</si>
  <si>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</si>
  <si>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</si>
  <si>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</si>
  <si>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</si>
  <si>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</si>
  <si>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</si>
  <si>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</si>
  <si>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</si>
  <si>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</si>
  <si>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</si>
  <si>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</si>
  <si>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</si>
  <si>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</si>
  <si>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</si>
  <si>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</si>
  <si>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</si>
  <si>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</si>
  <si>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</si>
  <si>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</si>
  <si>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</si>
  <si>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</si>
  <si>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</si>
  <si>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</si>
  <si>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</si>
  <si>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</si>
  <si>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</si>
  <si>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</si>
  <si>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</si>
  <si>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</si>
  <si>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</si>
  <si>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</si>
  <si>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</si>
  <si>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</si>
  <si>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</si>
  <si>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</si>
  <si>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</si>
  <si>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</si>
  <si>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</si>
  <si>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</si>
  <si>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</si>
  <si>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</si>
  <si>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</si>
  <si>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</si>
  <si>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</si>
  <si>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</si>
  <si>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</si>
  <si>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</si>
  <si>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</si>
  <si>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</si>
  <si>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</si>
  <si>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</si>
  <si>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</si>
  <si>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</si>
  <si>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</si>
  <si>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</si>
  <si>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</si>
  <si>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</si>
  <si>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</si>
  <si>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</si>
  <si>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</si>
  <si>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</si>
  <si>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</si>
  <si>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</si>
  <si>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</si>
  <si>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</si>
  <si>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</si>
  <si>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</si>
  <si>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</si>
  <si>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</si>
  <si>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</si>
  <si>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</si>
  <si>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</si>
  <si>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</si>
  <si>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</si>
  <si>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</si>
  <si>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</si>
  <si>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</si>
  <si>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</si>
  <si>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</si>
  <si>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</si>
  <si>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</si>
  <si>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</si>
  <si>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</si>
  <si>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</si>
  <si>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</si>
  <si>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</si>
  <si>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</si>
  <si>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</si>
  <si>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</si>
  <si>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</si>
  <si>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</si>
  <si>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</si>
  <si>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</si>
  <si>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</si>
  <si>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</si>
  <si>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</si>
  <si>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</si>
  <si>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</si>
  <si>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</si>
  <si>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</si>
  <si>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</si>
  <si>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</si>
  <si>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</si>
  <si>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</si>
  <si>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</si>
  <si>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</si>
  <si>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</si>
  <si>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</si>
  <si>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</si>
  <si>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</si>
  <si>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</si>
  <si>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</si>
  <si>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</si>
  <si>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</si>
  <si>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</si>
  <si>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</si>
  <si>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</si>
  <si>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</si>
  <si>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</si>
  <si>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</si>
  <si>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</si>
  <si>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</si>
  <si>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</si>
  <si>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</si>
  <si>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</si>
  <si>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</si>
  <si>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</si>
  <si>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</si>
  <si>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</si>
  <si>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</si>
  <si>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</si>
  <si>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</si>
  <si>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</si>
  <si>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</si>
  <si>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</si>
  <si>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</si>
  <si>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</si>
  <si>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</si>
  <si>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</si>
  <si>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</si>
  <si>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</si>
  <si>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</si>
  <si>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</si>
  <si>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</si>
  <si>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</si>
  <si>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</si>
  <si>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</si>
  <si>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</si>
  <si>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</si>
  <si>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</si>
  <si>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</si>
  <si>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</si>
  <si>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</si>
  <si>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</si>
  <si>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</si>
  <si>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</si>
  <si>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</si>
  <si>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</si>
  <si>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</si>
  <si>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</si>
  <si>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</si>
  <si>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</si>
  <si>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</si>
  <si>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</si>
  <si>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</si>
  <si>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</si>
  <si>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</si>
  <si>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</si>
  <si>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</si>
  <si>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</si>
  <si>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</si>
  <si>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</si>
  <si>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</si>
  <si>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</si>
  <si>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</si>
  <si>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</si>
  <si>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</si>
  <si>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</si>
  <si>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</si>
  <si>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</si>
  <si>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</si>
  <si>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</si>
  <si>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</si>
  <si>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</si>
  <si>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</si>
  <si>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</si>
  <si>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</si>
  <si>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</si>
  <si>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</si>
  <si>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</si>
  <si>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</si>
  <si>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</si>
  <si>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</si>
  <si>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</si>
  <si>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</si>
  <si>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</si>
  <si>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</si>
  <si>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</si>
  <si>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</si>
  <si>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</si>
  <si>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</si>
  <si>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</si>
  <si>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</si>
  <si>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</si>
  <si>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</si>
  <si>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</si>
  <si>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</si>
  <si>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</si>
  <si>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</si>
  <si>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</si>
  <si>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</si>
  <si>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</si>
  <si>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</si>
  <si>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</si>
  <si>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</si>
  <si>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</si>
  <si>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</si>
  <si>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</si>
  <si>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</si>
  <si>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</si>
  <si>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</si>
  <si>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</si>
  <si>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</si>
  <si>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</si>
  <si>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</si>
  <si>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</si>
  <si>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</si>
  <si>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</si>
  <si>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</si>
  <si>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</si>
  <si>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</si>
  <si>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</si>
  <si>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</si>
  <si>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</si>
  <si>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</si>
  <si>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</si>
  <si>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</si>
  <si>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</si>
  <si>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</si>
  <si>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</si>
  <si>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</si>
  <si>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</si>
  <si>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</si>
  <si>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</si>
  <si>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</si>
  <si>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</si>
  <si>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</si>
  <si>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</si>
  <si>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</si>
  <si>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</si>
  <si>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</si>
  <si>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</si>
  <si>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</si>
  <si>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</si>
  <si>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</si>
  <si>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</si>
  <si>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</si>
  <si>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</si>
  <si>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</si>
  <si>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</si>
  <si>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</si>
  <si>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</si>
  <si>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</si>
  <si>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</si>
  <si>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</si>
  <si>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</si>
  <si>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</si>
  <si>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</si>
  <si>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</si>
  <si>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</si>
  <si>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</si>
  <si>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</si>
  <si>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</si>
  <si>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</si>
  <si>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</si>
  <si>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</si>
  <si>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</si>
  <si>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</si>
  <si>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</si>
  <si>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</si>
  <si>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</si>
  <si>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</si>
  <si>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</si>
  <si>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</si>
  <si>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</si>
  <si>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</si>
  <si>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</si>
  <si>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</si>
  <si>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</si>
  <si>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</si>
  <si>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</si>
  <si>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</si>
  <si>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</si>
  <si>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</si>
  <si>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</si>
  <si>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</si>
  <si>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</si>
  <si>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</si>
  <si>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</si>
  <si>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</si>
  <si>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</si>
  <si>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</si>
  <si>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</si>
  <si>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</si>
  <si>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</si>
  <si>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</si>
  <si>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</si>
  <si>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</si>
  <si>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</si>
  <si>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</si>
  <si>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</si>
  <si>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</si>
  <si>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</si>
  <si>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</si>
  <si>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</si>
  <si>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</si>
  <si>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</si>
  <si>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</si>
  <si>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</si>
  <si>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</si>
  <si>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</si>
  <si>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</si>
  <si>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</si>
  <si>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</si>
  <si>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</si>
  <si>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</si>
  <si>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</si>
  <si>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</si>
  <si>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</si>
  <si>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</si>
  <si>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</si>
  <si>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</si>
  <si>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</si>
  <si>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</si>
  <si>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</si>
  <si>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</si>
  <si>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</si>
  <si>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</si>
  <si>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</si>
  <si>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</si>
  <si>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</si>
  <si>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</si>
  <si>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</si>
  <si>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</si>
  <si>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</si>
  <si>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</si>
  <si>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</si>
  <si>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</si>
  <si>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</si>
  <si>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</si>
  <si>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</si>
  <si>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</si>
  <si>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</si>
  <si>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</si>
  <si>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</si>
  <si>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</si>
  <si>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</si>
  <si>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</si>
  <si>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</si>
  <si>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</si>
  <si>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</si>
  <si>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</si>
  <si>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</si>
  <si>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</si>
  <si>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</si>
  <si>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</si>
  <si>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</si>
  <si>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</si>
  <si>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</si>
  <si>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</si>
  <si>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</si>
  <si>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</si>
  <si>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</si>
  <si>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</si>
  <si>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</si>
  <si>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</si>
  <si>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</si>
  <si>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</si>
  <si>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</si>
  <si>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</si>
  <si>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</si>
  <si>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</si>
  <si>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</si>
  <si>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</si>
  <si>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</si>
  <si>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</si>
  <si>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</si>
  <si>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</si>
  <si>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</si>
  <si>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</si>
  <si>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</si>
  <si>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</si>
  <si>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</si>
  <si>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</si>
  <si>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</si>
  <si>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</si>
  <si>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</si>
  <si>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</si>
  <si>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</si>
  <si>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</si>
  <si>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</si>
  <si>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</si>
  <si>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</si>
  <si>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</si>
  <si>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</si>
  <si>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</si>
  <si>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</si>
  <si>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</si>
  <si>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</si>
  <si>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</si>
  <si>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</si>
  <si>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</si>
  <si>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</si>
  <si>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</si>
  <si>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</si>
  <si>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</si>
  <si>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</si>
  <si>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</si>
  <si>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</si>
  <si>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</si>
  <si>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</si>
  <si>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</si>
  <si>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</si>
  <si>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</si>
  <si>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</si>
  <si>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</si>
  <si>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</si>
  <si>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</si>
  <si>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</si>
  <si>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</si>
  <si>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</si>
  <si>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</si>
  <si>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</si>
  <si>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</si>
  <si>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</si>
  <si>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</si>
  <si>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</si>
  <si>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</si>
  <si>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</si>
  <si>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</si>
  <si>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</si>
  <si>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</si>
  <si>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</si>
  <si>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</si>
  <si>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</si>
  <si>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</si>
  <si>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</si>
  <si>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</si>
  <si>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</si>
  <si>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</si>
  <si>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</si>
  <si>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</si>
  <si>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</si>
  <si>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</si>
  <si>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</si>
  <si>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</si>
  <si>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</si>
  <si>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</si>
  <si>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</si>
  <si>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</si>
  <si>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</si>
  <si>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</si>
  <si>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</si>
  <si>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</si>
  <si>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</si>
  <si>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</si>
  <si>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</si>
  <si>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</si>
  <si>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</si>
  <si>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</si>
  <si>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</si>
  <si>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</si>
  <si>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</si>
  <si>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</si>
  <si>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</si>
  <si>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</si>
  <si>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</si>
  <si>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</si>
  <si>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</si>
  <si>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</si>
  <si>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</si>
  <si>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</si>
  <si>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</si>
  <si>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</si>
  <si>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</si>
  <si>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</si>
  <si>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</si>
  <si>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</si>
  <si>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</si>
  <si>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</si>
  <si>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</si>
  <si>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</si>
  <si>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</si>
  <si>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</si>
  <si>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</si>
  <si>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</si>
  <si>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</si>
  <si>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</si>
  <si>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</si>
  <si>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</si>
  <si>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</si>
  <si>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</si>
  <si>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</si>
  <si>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</si>
  <si>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</si>
  <si>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</si>
  <si>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</si>
  <si>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</si>
  <si>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</si>
  <si>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</si>
  <si>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</si>
  <si>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</si>
  <si>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</si>
  <si>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</si>
  <si>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</si>
  <si>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</si>
  <si>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</si>
  <si>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</si>
  <si>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</si>
  <si>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</si>
  <si>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</si>
  <si>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</si>
  <si>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</si>
  <si>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</si>
  <si>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</si>
  <si>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</si>
  <si>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</si>
  <si>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</si>
  <si>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</si>
  <si>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</si>
  <si>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</si>
  <si>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</si>
  <si>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</si>
  <si>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</si>
  <si>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</si>
  <si>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</si>
  <si>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</si>
  <si>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</si>
  <si>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</si>
  <si>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</si>
  <si>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</si>
  <si>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</si>
  <si>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</si>
  <si>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</si>
  <si>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</si>
  <si>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</si>
  <si>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</si>
  <si>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</si>
  <si>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</si>
  <si>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</si>
  <si>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</si>
  <si>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</si>
  <si>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</si>
  <si>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</si>
  <si>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</si>
  <si>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</si>
  <si>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</si>
  <si>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</si>
  <si>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</si>
  <si>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</si>
  <si>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</si>
  <si>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</si>
  <si>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</si>
  <si>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</si>
  <si>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</si>
  <si>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</si>
  <si>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</si>
  <si>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</si>
  <si>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</si>
  <si>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</si>
  <si>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</si>
  <si>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</si>
  <si>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</si>
  <si>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</si>
  <si>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</si>
  <si>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</si>
  <si>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</si>
  <si>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</si>
  <si>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</si>
  <si>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</si>
  <si>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</si>
  <si>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</si>
  <si>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</si>
  <si>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</si>
  <si>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</si>
  <si>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</si>
  <si>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</si>
  <si>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</si>
  <si>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</si>
  <si>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</si>
  <si>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</si>
  <si>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</si>
  <si>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</si>
  <si>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</si>
  <si>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</si>
  <si>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</si>
  <si>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</si>
  <si>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</si>
  <si>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</si>
  <si>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</si>
  <si>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</si>
  <si>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</si>
  <si>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</si>
  <si>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</si>
  <si>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</si>
  <si>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</si>
  <si>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</si>
  <si>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</si>
  <si>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</si>
  <si>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</si>
  <si>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</si>
  <si>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</si>
  <si>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</si>
  <si>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</si>
  <si>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</si>
  <si>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</si>
  <si>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</si>
  <si>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</si>
  <si>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</si>
  <si>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</si>
  <si>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</si>
  <si>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</si>
  <si>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</si>
  <si>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</si>
  <si>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</si>
  <si>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</si>
  <si>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</si>
  <si>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</si>
  <si>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</si>
  <si>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</si>
  <si>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</si>
  <si>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</si>
  <si>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</si>
  <si>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</si>
  <si>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</si>
  <si>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</si>
  <si>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</si>
  <si>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</si>
  <si>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</si>
  <si>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</si>
  <si>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</si>
  <si>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</si>
  <si>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</si>
  <si>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</si>
  <si>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</si>
  <si>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</si>
  <si>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</si>
  <si>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</si>
  <si>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</si>
  <si>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</si>
  <si>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</si>
  <si>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</si>
  <si>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</si>
  <si>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</si>
  <si>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</si>
  <si>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</si>
  <si>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</si>
  <si>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</si>
  <si>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</si>
  <si>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</si>
  <si>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</si>
  <si>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</si>
  <si>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</si>
  <si>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</si>
  <si>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</si>
  <si>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</si>
  <si>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</si>
  <si>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</si>
  <si>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</si>
  <si>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</si>
  <si>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</si>
  <si>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</si>
  <si>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</si>
  <si>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</si>
  <si>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</si>
  <si>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</si>
  <si>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</si>
  <si>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</si>
  <si>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</si>
  <si>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</si>
  <si>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</si>
  <si>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</si>
  <si>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</si>
  <si>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</si>
  <si>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</si>
  <si>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</si>
  <si>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</si>
  <si>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</si>
  <si>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</si>
  <si>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</si>
  <si>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</si>
  <si>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</si>
  <si>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</si>
  <si>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</si>
  <si>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</si>
  <si>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</si>
  <si>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</si>
  <si>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</si>
  <si>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</si>
  <si>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</si>
  <si>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</si>
  <si>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</si>
  <si>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</si>
  <si>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</si>
  <si>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</si>
  <si>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</si>
  <si>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</si>
  <si>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</si>
  <si>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</si>
  <si>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</si>
  <si>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</si>
  <si>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</si>
  <si>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</si>
  <si>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</si>
  <si>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</si>
  <si>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</si>
  <si>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</si>
  <si>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</si>
  <si>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</si>
  <si>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</si>
  <si>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</si>
  <si>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</si>
  <si>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</si>
  <si>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</si>
  <si>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</si>
  <si>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</si>
  <si>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</si>
  <si>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</si>
  <si>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</si>
  <si>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</si>
  <si>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</si>
  <si>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</si>
  <si>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</si>
  <si>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</si>
  <si>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</si>
  <si>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</si>
  <si>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</si>
  <si>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</si>
  <si>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</si>
  <si>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</si>
  <si>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</si>
  <si>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</si>
  <si>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</si>
  <si>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</si>
  <si>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</si>
  <si>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</si>
  <si>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</si>
  <si>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</si>
  <si>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</si>
  <si>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</si>
  <si>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</si>
  <si>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</si>
  <si>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</si>
  <si>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</si>
  <si>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</si>
  <si>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</si>
  <si>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</si>
  <si>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</si>
  <si>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</si>
  <si>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</si>
  <si>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</si>
  <si>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</si>
  <si>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</si>
  <si>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</si>
  <si>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</si>
  <si>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</si>
  <si>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</si>
  <si>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</si>
  <si>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</si>
  <si>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</si>
  <si>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</si>
  <si>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</si>
  <si>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</si>
  <si>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</si>
  <si>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</si>
  <si>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</si>
  <si>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</si>
  <si>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</si>
  <si>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</si>
  <si>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</si>
  <si>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</si>
  <si>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</si>
  <si>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</si>
  <si>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</si>
  <si>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</si>
  <si>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</si>
  <si>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</si>
  <si>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</si>
  <si>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</si>
  <si>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</si>
  <si>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</si>
  <si>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</si>
  <si>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</si>
  <si>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</si>
  <si>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</si>
  <si>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</si>
  <si>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</si>
  <si>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</si>
  <si>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</si>
  <si>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</si>
  <si>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</si>
  <si>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</si>
  <si>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</si>
  <si>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</si>
  <si>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</si>
  <si>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</si>
  <si>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</si>
  <si>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</si>
  <si>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</si>
  <si>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</si>
  <si>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</si>
  <si>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</si>
  <si>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</si>
  <si>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</si>
  <si>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</si>
  <si>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</si>
  <si>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</si>
  <si>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</si>
  <si>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</si>
  <si>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</si>
  <si>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</si>
  <si>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</si>
  <si>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</si>
  <si>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</si>
  <si>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</si>
  <si>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</si>
  <si>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</si>
  <si>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</si>
  <si>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</si>
  <si>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</si>
  <si>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</si>
  <si>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</si>
  <si>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</si>
  <si>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</si>
  <si>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</si>
  <si>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</si>
  <si>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</si>
  <si>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</si>
  <si>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</si>
  <si>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</si>
  <si>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</si>
  <si>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</si>
  <si>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</si>
  <si>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</si>
  <si>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</si>
  <si>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</si>
  <si>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</si>
  <si>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</si>
  <si>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</si>
  <si>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</si>
  <si>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</si>
  <si>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</si>
  <si>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</si>
  <si>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</si>
  <si>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</si>
  <si>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</si>
  <si>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</si>
  <si>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</si>
  <si>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</si>
  <si>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</si>
  <si>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</si>
  <si>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</si>
  <si>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</si>
  <si>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</si>
  <si>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</si>
  <si>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</si>
  <si>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</si>
  <si>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</si>
  <si>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</si>
  <si>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</si>
  <si>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</si>
  <si>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</si>
  <si>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</si>
  <si>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</si>
  <si>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</si>
  <si>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</si>
  <si>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</si>
  <si>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</si>
  <si>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</si>
  <si>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</si>
  <si>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</si>
  <si>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</si>
  <si>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</si>
  <si>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</si>
  <si>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</si>
  <si>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</si>
  <si>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</si>
  <si>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</si>
  <si>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</si>
  <si>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</si>
  <si>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</si>
  <si>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</si>
  <si>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</si>
  <si>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</si>
  <si>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</si>
  <si>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</si>
  <si>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</si>
  <si>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</si>
  <si>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</si>
  <si>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</si>
  <si>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</si>
  <si>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</si>
  <si>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</si>
  <si>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</si>
  <si>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</si>
  <si>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</si>
  <si>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</si>
  <si>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</si>
  <si>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</si>
  <si>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</si>
  <si>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</si>
  <si>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</si>
  <si>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</si>
  <si>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</si>
  <si>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</si>
  <si>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</si>
  <si>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</si>
  <si>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</si>
  <si>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</si>
  <si>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</si>
  <si>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</si>
  <si>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</si>
  <si>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</si>
  <si>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</si>
  <si>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</si>
  <si>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</si>
  <si>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</si>
  <si>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</si>
  <si>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</si>
  <si>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</si>
  <si>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</si>
  <si>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</si>
  <si>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</si>
  <si>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</si>
  <si>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</si>
  <si>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</si>
  <si>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</si>
  <si>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</si>
  <si>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</si>
  <si>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</si>
  <si>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</si>
  <si>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</si>
  <si>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</si>
  <si>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</si>
  <si>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</si>
  <si>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</si>
  <si>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</si>
  <si>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</si>
  <si>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</si>
  <si>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</si>
  <si>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</si>
  <si>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</si>
  <si>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</si>
  <si>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</si>
  <si>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</si>
  <si>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</si>
  <si>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</si>
  <si>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</si>
  <si>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</si>
  <si>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</si>
  <si>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</si>
  <si>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</si>
  <si>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</si>
  <si>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</si>
  <si>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</si>
  <si>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</si>
  <si>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</si>
  <si>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</si>
  <si>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</si>
  <si>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</si>
  <si>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</si>
  <si>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</si>
  <si>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</si>
  <si>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</si>
  <si>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</si>
  <si>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</si>
  <si>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</si>
  <si>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</si>
  <si>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</si>
  <si>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</si>
  <si>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</si>
  <si>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</si>
  <si>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</si>
  <si>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</si>
  <si>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</si>
  <si>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</si>
  <si>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</si>
  <si>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</si>
  <si>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</si>
  <si>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</si>
  <si>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</si>
  <si>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</si>
  <si>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</si>
  <si>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</si>
  <si>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</si>
  <si>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</si>
  <si>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</si>
  <si>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</si>
  <si>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</si>
  <si>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</si>
  <si>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</si>
  <si>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</si>
  <si>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</si>
  <si>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</si>
  <si>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</si>
  <si>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</si>
  <si>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</si>
  <si>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</si>
  <si>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</si>
  <si>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</si>
  <si>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</si>
  <si>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</si>
  <si>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</si>
  <si>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</si>
  <si>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</si>
  <si>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</si>
  <si>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</si>
  <si>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</si>
  <si>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</si>
  <si>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</si>
  <si>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</si>
  <si>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</si>
  <si>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</si>
  <si>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</si>
  <si>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</si>
  <si>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</si>
  <si>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</si>
  <si>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</si>
  <si>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</si>
  <si>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</si>
  <si>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</si>
  <si>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</si>
  <si>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</si>
  <si>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</si>
  <si>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</si>
  <si>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</si>
  <si>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</si>
  <si>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</si>
  <si>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</si>
  <si>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</si>
  <si>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</si>
  <si>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</si>
  <si>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</si>
  <si>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</si>
  <si>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</si>
  <si>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</si>
  <si>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</si>
  <si>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</si>
  <si>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</si>
  <si>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</si>
  <si>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</si>
  <si>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</si>
  <si>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</si>
  <si>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</si>
  <si>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</si>
  <si>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</si>
  <si>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</si>
  <si>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</si>
  <si>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</si>
  <si>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</si>
  <si>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</si>
  <si>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</si>
  <si>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</si>
  <si>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</si>
  <si>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</si>
  <si>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</si>
  <si>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</si>
  <si>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</si>
  <si>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</si>
  <si>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</si>
  <si>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</si>
  <si>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</si>
  <si>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</si>
  <si>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</si>
  <si>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</si>
  <si>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</si>
  <si>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</si>
  <si>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</si>
  <si>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</si>
  <si>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</si>
  <si>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</si>
  <si>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</si>
  <si>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</si>
  <si>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</si>
  <si>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</si>
  <si>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</si>
  <si>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</si>
  <si>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</si>
  <si>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</si>
  <si>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</si>
  <si>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</si>
  <si>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</si>
  <si>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</si>
  <si>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</si>
  <si>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</si>
  <si>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</si>
  <si>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</si>
  <si>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</si>
  <si>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</si>
  <si>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</si>
  <si>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</si>
  <si>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</si>
  <si>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</si>
  <si>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</si>
  <si>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</si>
  <si>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</si>
  <si>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</si>
  <si>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</si>
  <si>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</si>
  <si>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</si>
  <si>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</si>
  <si>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</si>
  <si>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</si>
  <si>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</si>
  <si>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</si>
  <si>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</si>
  <si>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</si>
  <si>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</si>
  <si>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</si>
  <si>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</si>
  <si>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</si>
  <si>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</si>
  <si>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</si>
  <si>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</si>
  <si>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</si>
  <si>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</si>
  <si>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</si>
  <si>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</si>
  <si>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</si>
  <si>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</si>
  <si>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</si>
  <si>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</si>
  <si>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</si>
  <si>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</si>
  <si>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</si>
  <si>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</si>
  <si>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</si>
  <si>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</si>
  <si>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</si>
  <si>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</si>
  <si>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</si>
  <si>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</si>
  <si>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</si>
  <si>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</si>
  <si>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</si>
  <si>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</si>
  <si>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</si>
  <si>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</si>
  <si>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</si>
  <si>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</si>
  <si>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</si>
  <si>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</si>
  <si>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</si>
  <si>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</si>
  <si>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</si>
  <si>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</si>
  <si>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</si>
  <si>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</si>
  <si>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</si>
  <si>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</si>
  <si>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</si>
  <si>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</si>
  <si>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</si>
  <si>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</si>
  <si>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</si>
  <si>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</si>
  <si>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</si>
  <si>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</si>
  <si>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</si>
  <si>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</si>
  <si>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</si>
  <si>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</si>
  <si>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</si>
  <si>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</si>
  <si>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</si>
  <si>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</si>
  <si>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</si>
  <si>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</si>
  <si>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</si>
  <si>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</si>
  <si>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</si>
  <si>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</si>
  <si>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</si>
  <si>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</si>
  <si>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</si>
  <si>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</si>
  <si>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</si>
  <si>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</si>
  <si>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</si>
  <si>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</si>
  <si>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</si>
  <si>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</si>
  <si>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</si>
  <si>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</si>
  <si>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</si>
  <si>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</si>
  <si>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</si>
  <si>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</si>
  <si>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</si>
  <si>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</si>
  <si>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</si>
  <si>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</si>
  <si>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</si>
  <si>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</si>
  <si>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</si>
  <si>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</si>
  <si>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</si>
  <si>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</si>
  <si>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</si>
  <si>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</si>
  <si>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</si>
  <si>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</si>
  <si>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</si>
  <si>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</si>
  <si>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</si>
  <si>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</si>
  <si>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</si>
  <si>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</si>
  <si>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</si>
  <si>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</si>
  <si>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</si>
  <si>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</si>
  <si>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</si>
  <si>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</si>
  <si>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</si>
  <si>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</si>
  <si>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</si>
  <si>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</si>
  <si>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</si>
  <si>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</si>
  <si>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</si>
  <si>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</si>
  <si>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</si>
  <si>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</si>
  <si>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</si>
  <si>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</si>
  <si>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</si>
  <si>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</si>
  <si>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</si>
  <si>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</si>
  <si>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</si>
  <si>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</si>
  <si>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</si>
  <si>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</si>
  <si>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</si>
  <si>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</si>
  <si>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</si>
  <si>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</si>
  <si>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</si>
  <si>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</si>
  <si>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</si>
  <si>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</si>
  <si>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</si>
  <si>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</si>
  <si>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</si>
  <si>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</si>
  <si>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</si>
  <si>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</si>
  <si>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</si>
  <si>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</si>
  <si>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</si>
  <si>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</si>
  <si>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</si>
  <si>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</si>
  <si>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</si>
  <si>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</si>
  <si>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</si>
  <si>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</si>
  <si>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</si>
  <si>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</si>
  <si>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</si>
  <si>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</si>
  <si>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</si>
  <si>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</si>
  <si>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</si>
  <si>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</si>
  <si>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</si>
  <si>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</si>
  <si>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</si>
  <si>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</si>
  <si>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</si>
  <si>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</si>
  <si>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</si>
  <si>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</si>
  <si>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</si>
  <si>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</si>
  <si>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</si>
  <si>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</si>
  <si>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</si>
  <si>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</si>
  <si>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</si>
  <si>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</si>
  <si>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</si>
  <si>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</si>
  <si>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</si>
  <si>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</si>
  <si>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</si>
  <si>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</si>
  <si>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</si>
  <si>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</si>
  <si>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</si>
  <si>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</si>
  <si>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</si>
  <si>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</si>
  <si>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</si>
  <si>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</si>
  <si>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</si>
  <si>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</si>
  <si>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</si>
  <si>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</si>
  <si>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</si>
  <si>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</si>
  <si>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</si>
  <si>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</si>
  <si>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</si>
  <si>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</si>
  <si>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</si>
  <si>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</si>
  <si>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</si>
  <si>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</si>
  <si>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</si>
  <si>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</si>
  <si>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</si>
  <si>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</si>
  <si>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</si>
  <si>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</si>
  <si>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</si>
  <si>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</si>
  <si>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</si>
  <si>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</si>
  <si>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</si>
  <si>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</si>
  <si>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</si>
  <si>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</si>
  <si>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</si>
  <si>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</si>
  <si>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</si>
  <si>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</si>
  <si>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</si>
  <si>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</si>
  <si>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</si>
  <si>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</si>
  <si>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</si>
  <si>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</si>
  <si>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</si>
  <si>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</si>
  <si>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</si>
  <si>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</si>
  <si>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</si>
  <si>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</si>
  <si>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</si>
  <si>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</si>
  <si>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</si>
  <si>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</si>
  <si>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</si>
  <si>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</si>
  <si>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</si>
  <si>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</si>
  <si>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</si>
  <si>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</si>
  <si>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</si>
  <si>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</si>
  <si>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</si>
  <si>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</si>
  <si>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</si>
  <si>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</si>
  <si>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</si>
  <si>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</si>
  <si>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</si>
  <si>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</si>
  <si>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</si>
  <si>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</si>
  <si>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</si>
  <si>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</si>
  <si>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</si>
  <si>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</si>
  <si>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</si>
  <si>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</si>
  <si>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</si>
  <si>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</si>
  <si>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</si>
  <si>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</si>
  <si>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</si>
  <si>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</si>
  <si>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</si>
  <si>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</si>
  <si>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</si>
  <si>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</si>
  <si>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</si>
  <si>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</si>
  <si>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</si>
  <si>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</si>
  <si>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</si>
  <si>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</si>
  <si>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</si>
  <si>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</si>
  <si>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</si>
  <si>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</si>
  <si>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</si>
  <si>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</si>
  <si>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</si>
  <si>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</si>
  <si>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</si>
  <si>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</si>
  <si>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</si>
  <si>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</si>
  <si>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</si>
  <si>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</si>
  <si>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</si>
  <si>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</si>
  <si>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</si>
  <si>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</si>
  <si>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</si>
  <si>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</si>
  <si>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</si>
  <si>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</si>
  <si>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</si>
  <si>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</si>
  <si>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</si>
  <si>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</si>
  <si>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</si>
  <si>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</si>
  <si>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</si>
  <si>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</si>
  <si>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</si>
  <si>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</si>
  <si>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</si>
  <si>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</si>
  <si>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</si>
  <si>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</si>
  <si>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</si>
  <si>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</si>
  <si>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</si>
  <si>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</si>
  <si>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</si>
  <si>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</si>
  <si>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</si>
  <si>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</si>
  <si>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</si>
  <si>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</si>
  <si>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</si>
  <si>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</si>
  <si>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</si>
  <si>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</si>
  <si>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</si>
  <si>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</si>
  <si>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</si>
  <si>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</si>
  <si>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</si>
  <si>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</si>
  <si>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</si>
  <si>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</si>
  <si>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</si>
  <si>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</si>
  <si>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</si>
  <si>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</si>
  <si>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</si>
  <si>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</si>
  <si>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</si>
  <si>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</si>
  <si>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</si>
  <si>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</si>
  <si>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</si>
  <si>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</si>
  <si>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</si>
  <si>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</si>
  <si>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</si>
  <si>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</si>
  <si>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</si>
  <si>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</si>
  <si>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</si>
  <si>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</si>
  <si>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</si>
  <si>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</si>
  <si>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</si>
  <si>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</si>
  <si>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</si>
  <si>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</si>
  <si>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</si>
  <si>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</si>
  <si>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</si>
  <si>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</si>
  <si>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</si>
  <si>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</si>
  <si>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</si>
  <si>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</si>
  <si>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</si>
  <si>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</si>
  <si>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</si>
  <si>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</si>
  <si>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</si>
  <si>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</si>
  <si>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</si>
  <si>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</si>
  <si>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</si>
  <si>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</si>
  <si>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</si>
  <si>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</si>
  <si>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</si>
  <si>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</si>
  <si>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</si>
  <si>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</si>
  <si>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</si>
  <si>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</si>
  <si>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</si>
  <si>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</si>
  <si>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</si>
  <si>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</si>
  <si>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</si>
  <si>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</si>
  <si>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</si>
  <si>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</si>
  <si>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</si>
  <si>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</si>
  <si>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</si>
  <si>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</si>
  <si>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</si>
  <si>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</si>
  <si>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</si>
  <si>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</si>
  <si>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</si>
  <si>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</si>
  <si>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</si>
  <si>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</si>
  <si>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</si>
  <si>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</si>
  <si>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</si>
  <si>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</si>
  <si>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</si>
  <si>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</si>
  <si>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</si>
  <si>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</si>
  <si>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</si>
  <si>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</si>
  <si>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</si>
  <si>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</si>
  <si>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</si>
  <si>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</si>
  <si>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</si>
  <si>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</si>
  <si>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</si>
  <si>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</si>
  <si>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</si>
  <si>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</si>
  <si>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</si>
  <si>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</si>
  <si>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</si>
  <si>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</si>
  <si>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</si>
  <si>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</si>
  <si>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</si>
  <si>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</si>
  <si>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</si>
  <si>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</si>
  <si>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</si>
  <si>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</si>
  <si>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</si>
  <si>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</si>
  <si>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</si>
  <si>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</si>
  <si>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</si>
  <si>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</si>
  <si>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</si>
  <si>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</si>
  <si>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</si>
  <si>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</si>
  <si>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</si>
  <si>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</si>
  <si>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</si>
  <si>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</si>
  <si>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</si>
  <si>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</si>
  <si>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</si>
  <si>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</si>
  <si>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</si>
  <si>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</si>
  <si>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</si>
  <si>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</si>
  <si>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</si>
  <si>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</si>
  <si>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</si>
  <si>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</si>
  <si>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</si>
  <si>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</si>
  <si>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</si>
  <si>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</si>
  <si>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</si>
  <si>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</si>
  <si>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</si>
  <si>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</si>
  <si>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</si>
  <si>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</si>
  <si>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</si>
  <si>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</si>
  <si>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</si>
  <si>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</si>
  <si>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</si>
  <si>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</si>
  <si>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</si>
  <si>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</si>
  <si>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</si>
  <si>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</si>
  <si>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</si>
  <si>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</si>
  <si>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</si>
  <si>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</si>
  <si>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</si>
  <si>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</si>
  <si>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</si>
  <si>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</si>
  <si>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</si>
  <si>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</si>
  <si>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</si>
  <si>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</si>
  <si>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</si>
  <si>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</si>
  <si>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</si>
  <si>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</si>
  <si>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</si>
  <si>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</si>
  <si>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</si>
  <si>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</si>
  <si>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</si>
  <si>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</si>
  <si>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</si>
  <si>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</si>
  <si>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</si>
  <si>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</si>
  <si>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</si>
  <si>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</si>
  <si>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</si>
  <si>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</si>
  <si>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</si>
  <si>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</si>
  <si>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</si>
  <si>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</si>
  <si>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</si>
  <si>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</si>
  <si>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</si>
  <si>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</si>
  <si>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</si>
  <si>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</si>
  <si>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</si>
  <si>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</si>
  <si>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</si>
  <si>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</si>
  <si>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</si>
  <si>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</si>
  <si>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</si>
  <si>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</si>
  <si>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</si>
  <si>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</si>
  <si>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</si>
  <si>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</si>
  <si>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</si>
  <si>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</si>
  <si>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</si>
  <si>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</si>
  <si>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</si>
  <si>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</si>
  <si>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</si>
  <si>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</si>
  <si>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</si>
  <si>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</si>
  <si>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</si>
  <si>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</si>
  <si>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</si>
  <si>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</si>
  <si>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</si>
  <si>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</si>
  <si>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</si>
  <si>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</si>
  <si>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</si>
  <si>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</si>
  <si>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</si>
  <si>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</si>
  <si>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</si>
  <si>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</si>
  <si>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</si>
  <si>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</si>
  <si>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</si>
  <si>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</si>
  <si>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</si>
  <si>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</si>
  <si>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</si>
  <si>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</si>
  <si>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</si>
  <si>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</si>
  <si>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</si>
  <si>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</si>
  <si>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</si>
  <si>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</si>
  <si>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</si>
  <si>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</si>
  <si>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</si>
  <si>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</si>
  <si>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</si>
  <si>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</si>
  <si>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</si>
  <si>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</si>
  <si>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</si>
  <si>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</si>
  <si>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</si>
  <si>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</si>
  <si>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</si>
  <si>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</si>
  <si>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</si>
  <si>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</si>
  <si>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</si>
  <si>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</si>
  <si>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</si>
  <si>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</si>
  <si>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</si>
  <si>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</si>
  <si>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</si>
  <si>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</si>
  <si>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</si>
  <si>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</si>
  <si>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</si>
  <si>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</si>
  <si>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</si>
  <si>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</si>
  <si>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</si>
  <si>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</si>
  <si>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</si>
  <si>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</si>
  <si>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</si>
  <si>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</si>
  <si>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</si>
  <si>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</si>
  <si>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</si>
  <si>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</si>
  <si>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</si>
  <si>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</si>
  <si>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</si>
  <si>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</si>
  <si>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</si>
  <si>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</si>
  <si>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</si>
  <si>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</si>
  <si>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</si>
  <si>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</si>
  <si>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</si>
  <si>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</si>
  <si>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</si>
  <si>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</si>
  <si>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</si>
  <si>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</si>
  <si>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</si>
  <si>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</si>
  <si>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</si>
  <si>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</si>
  <si>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</si>
  <si>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</si>
  <si>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</si>
  <si>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</si>
  <si>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</si>
  <si>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</si>
  <si>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</si>
  <si>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</si>
  <si>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</si>
  <si>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</si>
  <si>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</si>
  <si>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</si>
  <si>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</si>
  <si>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</si>
  <si>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</si>
  <si>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</si>
  <si>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</si>
  <si>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</si>
  <si>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</si>
  <si>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</si>
  <si>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</si>
  <si>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</si>
  <si>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</si>
  <si>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</si>
  <si>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</si>
  <si>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</si>
  <si>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</si>
  <si>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</si>
  <si>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</si>
  <si>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</si>
  <si>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</si>
  <si>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</si>
  <si>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</si>
  <si>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</si>
  <si>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</si>
  <si>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</si>
  <si>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</si>
  <si>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</si>
  <si>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</si>
  <si>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</si>
  <si>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</si>
  <si>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</si>
  <si>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</si>
  <si>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</si>
  <si>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</si>
  <si>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</si>
  <si>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</si>
  <si>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</si>
  <si>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</si>
  <si>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</si>
  <si>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</si>
  <si>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</si>
  <si>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</si>
  <si>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</si>
  <si>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</si>
  <si>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</si>
  <si>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</si>
  <si>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</si>
  <si>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</si>
  <si>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</si>
  <si>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</si>
  <si>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</si>
  <si>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</si>
  <si>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</si>
  <si>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</si>
  <si>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</si>
  <si>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</si>
  <si>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</si>
  <si>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</si>
  <si>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</si>
  <si>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</si>
  <si>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</si>
  <si>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</si>
  <si>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</si>
  <si>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</si>
  <si>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</si>
  <si>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</si>
  <si>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</si>
  <si>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</si>
  <si>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</si>
  <si>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</si>
  <si>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</si>
  <si>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</si>
  <si>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</si>
  <si>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</si>
  <si>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</si>
  <si>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</si>
  <si>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</si>
  <si>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</si>
  <si>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</si>
  <si>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</si>
  <si>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</si>
  <si>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</si>
  <si>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</si>
  <si>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</si>
  <si>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</si>
  <si>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</si>
  <si>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</si>
  <si>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</si>
  <si>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</si>
  <si>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</si>
  <si>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</si>
  <si>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</si>
  <si>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</si>
  <si>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</si>
  <si>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</si>
  <si>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</si>
  <si>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</si>
  <si>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</si>
  <si>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</si>
  <si>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</si>
  <si>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</si>
  <si>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</si>
  <si>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</si>
  <si>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</si>
  <si>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</si>
  <si>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</si>
  <si>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</si>
  <si>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</si>
  <si>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</si>
  <si>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</si>
  <si>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</si>
  <si>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</si>
  <si>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</si>
  <si>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</si>
  <si>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</si>
  <si>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</si>
  <si>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</si>
  <si>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</si>
  <si>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</si>
  <si>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</si>
  <si>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</si>
  <si>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</si>
  <si>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</si>
  <si>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</si>
  <si>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</si>
  <si>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</si>
  <si>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</si>
  <si>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</si>
  <si>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</si>
  <si>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</si>
  <si>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</si>
  <si>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</si>
  <si>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</si>
  <si>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</si>
  <si>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</si>
  <si>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</si>
  <si>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</si>
  <si>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</si>
  <si>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</si>
  <si>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</si>
  <si>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</si>
  <si>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</si>
  <si>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</si>
  <si>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</si>
  <si>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</si>
  <si>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</si>
  <si>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</si>
  <si>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</si>
  <si>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</si>
  <si>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</si>
  <si>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</si>
  <si>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</si>
  <si>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</si>
  <si>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</si>
  <si>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</si>
  <si>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</si>
  <si>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</si>
  <si>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</si>
  <si>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</si>
  <si>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</si>
  <si>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</si>
  <si>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</si>
  <si>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</si>
  <si>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</si>
  <si>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</si>
  <si>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</si>
  <si>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</si>
  <si>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</si>
  <si>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</si>
  <si>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</si>
  <si>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</si>
  <si>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</si>
  <si>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</si>
  <si>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</si>
  <si>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</si>
  <si>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</si>
  <si>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</si>
  <si>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</si>
  <si>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</si>
  <si>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</si>
  <si>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</si>
  <si>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</si>
  <si>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</si>
  <si>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</si>
  <si>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</si>
  <si>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</si>
  <si>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</si>
  <si>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</si>
  <si>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</si>
  <si>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</si>
  <si>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</si>
  <si>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</si>
  <si>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</si>
  <si>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</si>
  <si>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</si>
  <si>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</si>
  <si>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</si>
  <si>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</si>
  <si>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</si>
  <si>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</si>
  <si>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</si>
  <si>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</si>
  <si>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</si>
  <si>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</si>
  <si>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</si>
  <si>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</si>
  <si>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</si>
  <si>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</si>
  <si>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</si>
  <si>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</si>
  <si>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</si>
  <si>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</si>
  <si>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</si>
  <si>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</si>
  <si>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</si>
  <si>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</si>
  <si>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</si>
  <si>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</si>
  <si>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</si>
  <si>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</si>
  <si>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</si>
  <si>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</si>
  <si>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</si>
  <si>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</si>
  <si>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</si>
  <si>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</si>
  <si>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</si>
  <si>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</si>
  <si>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</si>
  <si>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</si>
  <si>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</si>
  <si>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</si>
  <si>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</si>
  <si>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</si>
  <si>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</si>
  <si>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</si>
  <si>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</si>
  <si>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</si>
  <si>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</si>
  <si>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</si>
  <si>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</si>
  <si>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</si>
  <si>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</si>
  <si>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</si>
  <si>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</si>
  <si>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</si>
  <si>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</si>
  <si>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</si>
  <si>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</si>
  <si>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</si>
  <si>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</si>
  <si>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</si>
  <si>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</si>
  <si>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</si>
  <si>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</si>
  <si>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</si>
  <si>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</si>
  <si>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</si>
  <si>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</si>
  <si>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</si>
  <si>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</si>
  <si>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</si>
  <si>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</si>
  <si>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</si>
  <si>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</si>
  <si>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</si>
  <si>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</si>
  <si>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</si>
  <si>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</si>
  <si>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</si>
  <si>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</si>
  <si>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</si>
  <si>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</si>
  <si>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</si>
  <si>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</si>
  <si>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</si>
  <si>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</si>
  <si>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</si>
  <si>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</si>
  <si>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</si>
  <si>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</si>
  <si>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</si>
  <si>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</si>
  <si>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</si>
  <si>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</si>
  <si>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</si>
  <si>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</si>
  <si>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</si>
  <si>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</si>
  <si>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</si>
  <si>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</si>
  <si>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</si>
  <si>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</si>
  <si>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</si>
  <si>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</si>
  <si>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</si>
  <si>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</si>
  <si>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</si>
  <si>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</si>
  <si>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</si>
  <si>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</si>
  <si>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</si>
  <si>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</si>
  <si>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</si>
  <si>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</si>
  <si>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</si>
  <si>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</si>
  <si>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</si>
  <si>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</si>
  <si>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</si>
  <si>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</si>
  <si>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</si>
  <si>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</si>
  <si>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</si>
  <si>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</si>
  <si>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</si>
  <si>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</si>
  <si>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</si>
  <si>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</si>
  <si>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</si>
  <si>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</si>
  <si>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</si>
  <si>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</si>
  <si>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</si>
  <si>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</si>
  <si>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</si>
  <si>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</si>
  <si>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</si>
  <si>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</si>
  <si>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</si>
  <si>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</si>
  <si>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</si>
  <si>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</si>
  <si>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</si>
  <si>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</si>
  <si>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</si>
  <si>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</si>
  <si>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</si>
  <si>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</si>
  <si>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</si>
  <si>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</si>
  <si>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</si>
  <si>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</si>
  <si>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</si>
  <si>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</si>
  <si>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</si>
  <si>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</si>
  <si>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</si>
  <si>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</si>
  <si>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</si>
  <si>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</si>
  <si>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</si>
  <si>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</si>
  <si>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</si>
  <si>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</si>
  <si>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</si>
  <si>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</si>
  <si>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</si>
  <si>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</si>
  <si>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</si>
  <si>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</si>
  <si>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</si>
  <si>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</si>
  <si>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</si>
  <si>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</si>
  <si>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</si>
  <si>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</si>
  <si>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</si>
  <si>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</si>
  <si>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</si>
  <si>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</si>
  <si>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</si>
  <si>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</si>
  <si>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</si>
  <si>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</si>
  <si>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</si>
  <si>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</si>
  <si>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</si>
  <si>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</si>
  <si>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</si>
  <si>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</si>
  <si>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</si>
  <si>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</si>
  <si>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</si>
  <si>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</si>
  <si>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</si>
  <si>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</si>
  <si>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</si>
  <si>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</si>
  <si>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</si>
  <si>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</si>
  <si>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</si>
  <si>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</si>
  <si>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</si>
  <si>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</si>
  <si>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</si>
  <si>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</si>
  <si>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</si>
  <si>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</si>
  <si>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</si>
  <si>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</si>
  <si>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</si>
  <si>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</si>
  <si>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</si>
  <si>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</si>
  <si>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</si>
  <si>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</si>
  <si>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</si>
  <si>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</si>
  <si>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</si>
  <si>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</si>
  <si>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</si>
  <si>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</si>
  <si>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</si>
  <si>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</si>
  <si>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</si>
  <si>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</si>
  <si>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</si>
  <si>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</si>
  <si>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</si>
  <si>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</si>
  <si>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</si>
  <si>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</si>
  <si>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</si>
  <si>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</si>
  <si>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</si>
  <si>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</si>
  <si>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</si>
  <si>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</si>
  <si>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</si>
  <si>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</si>
  <si>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</si>
  <si>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</si>
  <si>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</si>
  <si>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</si>
  <si>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</si>
  <si>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</si>
  <si>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</si>
  <si>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</si>
  <si>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</si>
  <si>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</si>
  <si>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</si>
  <si>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</si>
  <si>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</si>
  <si>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</si>
  <si>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</si>
  <si>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</si>
  <si>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</si>
  <si>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</si>
  <si>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</si>
  <si>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</si>
  <si>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</si>
  <si>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</si>
  <si>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</si>
  <si>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</si>
  <si>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</si>
  <si>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</si>
  <si>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</si>
  <si>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</si>
  <si>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</si>
  <si>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</si>
  <si>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</si>
  <si>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</si>
  <si>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</si>
  <si>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</si>
  <si>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</si>
  <si>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</si>
  <si>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</si>
  <si>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</si>
  <si>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</si>
  <si>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</si>
  <si>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</si>
  <si>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</si>
  <si>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</si>
  <si>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</si>
  <si>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</si>
  <si>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</si>
  <si>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</si>
  <si>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</si>
  <si>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</si>
  <si>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</si>
  <si>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</si>
  <si>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</si>
  <si>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</si>
  <si>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</si>
  <si>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</si>
  <si>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</si>
  <si>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</si>
  <si>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</si>
  <si>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</si>
  <si>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</si>
  <si>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</si>
  <si>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</si>
  <si>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</si>
  <si>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</si>
  <si>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</si>
  <si>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</si>
  <si>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</si>
  <si>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</si>
  <si>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</si>
  <si>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</si>
  <si>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</si>
  <si>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</si>
  <si>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</si>
  <si>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</si>
  <si>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</si>
  <si>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</si>
  <si>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</si>
  <si>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</si>
  <si>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</si>
  <si>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</si>
  <si>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</si>
  <si>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</si>
  <si>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</si>
  <si>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</si>
  <si>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</si>
  <si>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</si>
  <si>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</si>
  <si>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</si>
  <si>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</si>
  <si>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</si>
  <si>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</si>
  <si>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</si>
  <si>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</si>
  <si>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</si>
  <si>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</si>
  <si>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</si>
  <si>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</si>
  <si>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</si>
  <si>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</si>
  <si>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</si>
  <si>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</si>
  <si>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</si>
  <si>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</si>
  <si>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</si>
  <si>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</si>
  <si>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</si>
  <si>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</si>
  <si>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</si>
  <si>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</si>
  <si>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</si>
  <si>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</si>
  <si>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</si>
  <si>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</si>
  <si>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</si>
  <si>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</si>
  <si>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</si>
  <si>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</si>
  <si>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</si>
  <si>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</si>
  <si>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</si>
  <si>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</si>
  <si>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</si>
  <si>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</si>
  <si>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</si>
  <si>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</si>
  <si>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</si>
  <si>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</si>
  <si>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</si>
  <si>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</si>
  <si>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</si>
  <si>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</si>
  <si>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</si>
  <si>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</si>
  <si>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</si>
  <si>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</si>
  <si>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</si>
  <si>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</si>
  <si>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</si>
  <si>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</si>
  <si>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</si>
  <si>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</si>
  <si>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</si>
  <si>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</si>
  <si>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</si>
  <si>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</si>
  <si>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</si>
  <si>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</si>
  <si>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</si>
  <si>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</si>
  <si>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</si>
  <si>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</si>
  <si>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</si>
  <si>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</si>
  <si>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</si>
  <si>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</si>
  <si>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</si>
  <si>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</si>
  <si>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</si>
  <si>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</si>
  <si>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</si>
  <si>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</si>
  <si>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</si>
  <si>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</si>
  <si>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</si>
  <si>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</si>
  <si>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</si>
  <si>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</si>
  <si>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</si>
  <si>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</si>
  <si>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</si>
  <si>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</si>
  <si>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</si>
  <si>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</si>
  <si>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</si>
  <si>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</si>
  <si>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</si>
  <si>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</si>
  <si>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</si>
  <si>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</si>
  <si>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</si>
  <si>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</si>
  <si>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</si>
  <si>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</si>
  <si>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</si>
  <si>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</si>
  <si>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</si>
  <si>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</si>
  <si>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</si>
  <si>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</si>
  <si>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</si>
  <si>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</si>
  <si>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</si>
  <si>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</si>
  <si>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</si>
  <si>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</si>
  <si>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</si>
  <si>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</si>
  <si>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</si>
  <si>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</si>
  <si>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</si>
  <si>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</si>
  <si>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</si>
  <si>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</si>
  <si>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</si>
  <si>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</si>
  <si>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</si>
  <si>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</si>
  <si>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</si>
  <si>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</si>
  <si>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</si>
  <si>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</si>
  <si>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</si>
  <si>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</si>
  <si>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</si>
  <si>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</si>
  <si>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</si>
  <si>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</si>
  <si>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</si>
  <si>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</si>
  <si>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</si>
  <si>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</si>
  <si>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</si>
  <si>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</si>
  <si>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</si>
  <si>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</si>
  <si>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</si>
  <si>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</si>
  <si>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</si>
  <si>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</si>
  <si>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</si>
  <si>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</si>
  <si>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</si>
  <si>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</si>
  <si>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</si>
  <si>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</si>
  <si>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</si>
  <si>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</si>
  <si>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</si>
  <si>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</si>
  <si>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</si>
  <si>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</si>
  <si>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</si>
  <si>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</si>
  <si>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</si>
  <si>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</si>
  <si>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</si>
  <si>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</si>
  <si>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</si>
  <si>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</si>
  <si>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</si>
  <si>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</si>
  <si>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</si>
  <si>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</si>
  <si>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</si>
  <si>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</si>
  <si>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</si>
  <si>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</si>
  <si>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</si>
  <si>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</si>
  <si>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</si>
  <si>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</si>
  <si>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</si>
  <si>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</si>
  <si>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</si>
  <si>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</si>
  <si>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</si>
  <si>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</si>
  <si>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</si>
  <si>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</si>
  <si>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</si>
  <si>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</si>
  <si>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</si>
  <si>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</si>
  <si>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</si>
  <si>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</si>
  <si>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</si>
  <si>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</si>
  <si>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</si>
  <si>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</si>
  <si>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</si>
  <si>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</si>
  <si>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</si>
  <si>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</si>
  <si>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</si>
  <si>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</si>
  <si>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</si>
  <si>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</si>
  <si>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</si>
  <si>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</si>
  <si>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</si>
  <si>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</si>
  <si>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</si>
  <si>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</si>
  <si>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</si>
  <si>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</si>
  <si>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</si>
  <si>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</si>
  <si>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</si>
  <si>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</si>
  <si>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</si>
  <si>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</si>
  <si>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</si>
  <si>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</si>
  <si>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</si>
  <si>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</si>
  <si>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</si>
  <si>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</si>
  <si>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</si>
  <si>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</si>
  <si>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</si>
  <si>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</si>
  <si>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</si>
  <si>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</si>
  <si>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</si>
  <si>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</si>
  <si>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</si>
  <si>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</si>
  <si>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</si>
  <si>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</si>
  <si>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</si>
  <si>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</si>
  <si>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</si>
  <si>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</si>
  <si>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</si>
  <si>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</si>
  <si>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</si>
  <si>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</si>
  <si>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</si>
  <si>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</si>
  <si>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</si>
  <si>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</si>
  <si>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</si>
  <si>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</si>
  <si>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</si>
  <si>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</si>
  <si>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</si>
  <si>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</si>
  <si>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</si>
  <si>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</si>
  <si>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</si>
  <si>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</si>
  <si>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</si>
  <si>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</si>
  <si>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</si>
  <si>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</si>
  <si>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</si>
  <si>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</si>
  <si>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</si>
  <si>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</si>
  <si>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</si>
  <si>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</si>
  <si>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</si>
  <si>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</si>
  <si>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</si>
  <si>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</si>
  <si>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</si>
  <si>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</si>
  <si>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</si>
  <si>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</si>
  <si>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</si>
  <si>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</si>
  <si>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</si>
  <si>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</si>
  <si>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</si>
  <si>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</si>
  <si>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</si>
  <si>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</si>
  <si>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</si>
  <si>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</si>
  <si>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</si>
  <si>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</si>
  <si>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</si>
  <si>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</si>
  <si>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</si>
  <si>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</si>
  <si>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</si>
  <si>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</si>
  <si>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</si>
  <si>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</si>
  <si>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</si>
  <si>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</si>
  <si>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</si>
  <si>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</si>
  <si>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</si>
  <si>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</si>
  <si>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</si>
  <si>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</si>
  <si>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</si>
  <si>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</si>
  <si>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</si>
  <si>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</si>
  <si>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</si>
  <si>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</si>
  <si>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</si>
  <si>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</si>
  <si>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</si>
  <si>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</si>
  <si>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</si>
  <si>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</si>
  <si>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</si>
  <si>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</si>
  <si>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</si>
  <si>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</si>
  <si>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</si>
  <si>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</si>
  <si>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</si>
  <si>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</si>
  <si>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</si>
  <si>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</si>
  <si>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</si>
  <si>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</si>
  <si>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</si>
  <si>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</si>
  <si>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</si>
  <si>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</si>
  <si>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</si>
  <si>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</si>
  <si>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</si>
  <si>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</si>
  <si>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</si>
  <si>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</si>
  <si>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</si>
  <si>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</si>
  <si>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</si>
  <si>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</si>
  <si>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</si>
  <si>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</si>
  <si>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</si>
  <si>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</si>
  <si>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</si>
  <si>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</si>
  <si>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</si>
  <si>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</si>
  <si>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</si>
  <si>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</si>
  <si>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</si>
  <si>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</si>
  <si>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</si>
  <si>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</si>
  <si>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</si>
  <si>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</si>
  <si>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</si>
  <si>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</si>
  <si>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</si>
  <si>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</si>
  <si>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</si>
  <si>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</si>
  <si>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</si>
  <si>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</si>
  <si>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</si>
  <si>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</si>
  <si>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</si>
  <si>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</si>
  <si>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</si>
  <si>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</si>
  <si>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</si>
  <si>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</si>
  <si>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</si>
  <si>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</si>
  <si>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</si>
  <si>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</si>
  <si>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</si>
  <si>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</si>
  <si>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</si>
  <si>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</si>
  <si>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</si>
  <si>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</si>
  <si>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</si>
  <si>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</si>
  <si>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</si>
  <si>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</si>
  <si>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</si>
  <si>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</si>
  <si>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</si>
  <si>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</si>
  <si>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</si>
  <si>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</si>
  <si>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</si>
  <si>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</si>
  <si>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</si>
  <si>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</si>
  <si>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</si>
  <si>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</si>
  <si>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</si>
  <si>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</si>
  <si>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</si>
  <si>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</si>
  <si>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</si>
  <si>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</si>
  <si>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</si>
  <si>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</si>
  <si>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</si>
  <si>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</si>
  <si>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</si>
  <si>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</si>
  <si>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</si>
  <si>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</si>
  <si>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</si>
  <si>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</si>
  <si>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</si>
  <si>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</si>
  <si>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</si>
  <si>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</si>
  <si>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</si>
  <si>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</si>
  <si>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</si>
  <si>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</si>
  <si>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</si>
  <si>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</si>
  <si>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</si>
  <si>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</si>
  <si>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</si>
  <si>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</si>
  <si>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</si>
  <si>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</si>
  <si>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</si>
  <si>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</si>
  <si>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</si>
  <si>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</si>
  <si>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</si>
  <si>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</si>
  <si>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</si>
  <si>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</si>
  <si>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</si>
  <si>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</si>
  <si>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</si>
  <si>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</si>
  <si>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</si>
  <si>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</si>
  <si>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</si>
  <si>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</si>
  <si>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</si>
  <si>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</si>
  <si>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</si>
  <si>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</si>
  <si>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</si>
  <si>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</si>
  <si>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</si>
  <si>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</si>
  <si>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</si>
  <si>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</si>
  <si>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</si>
  <si>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</si>
  <si>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</si>
  <si>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</si>
  <si>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</si>
  <si>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</si>
  <si>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</si>
  <si>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</si>
  <si>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</si>
  <si>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</si>
  <si>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</si>
  <si>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</si>
  <si>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</si>
  <si>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</si>
  <si>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</si>
  <si>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</si>
  <si>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</si>
  <si>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</si>
  <si>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</si>
  <si>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</si>
  <si>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</si>
  <si>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</si>
  <si>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</si>
  <si>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</si>
  <si>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</si>
  <si>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</si>
  <si>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</si>
  <si>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</si>
  <si>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</si>
  <si>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</si>
  <si>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</si>
  <si>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</si>
  <si>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</si>
  <si>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</si>
  <si>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</si>
  <si>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</si>
  <si>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</si>
  <si>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</si>
  <si>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</si>
  <si>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</si>
  <si>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</si>
  <si>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</si>
  <si>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</si>
  <si>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</si>
  <si>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</si>
  <si>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</si>
  <si>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</si>
  <si>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</si>
  <si>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</si>
  <si>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</si>
  <si>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</si>
  <si>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</si>
  <si>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</si>
  <si>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</si>
  <si>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</si>
  <si>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</si>
  <si>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</si>
  <si>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</si>
  <si>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</si>
  <si>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</si>
  <si>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</si>
  <si>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</si>
  <si>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</si>
  <si>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</si>
  <si>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</si>
  <si>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</si>
  <si>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</si>
  <si>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</si>
  <si>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</si>
  <si>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</si>
  <si>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</si>
  <si>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</si>
  <si>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</si>
  <si>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</si>
  <si>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</si>
  <si>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</si>
  <si>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</si>
  <si>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</si>
  <si>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</si>
  <si>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</si>
  <si>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</si>
  <si>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</si>
  <si>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</si>
  <si>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</si>
  <si>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</si>
  <si>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</si>
  <si>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</si>
  <si>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</si>
  <si>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</si>
  <si>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</si>
  <si>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</si>
  <si>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</si>
  <si>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</si>
  <si>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</si>
  <si>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</si>
  <si>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</si>
  <si>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</si>
  <si>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</si>
  <si>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</si>
  <si>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</si>
  <si>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</si>
  <si>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</si>
  <si>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</si>
  <si>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</si>
  <si>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</si>
  <si>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</si>
  <si>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</si>
  <si>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</si>
  <si>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</si>
  <si>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</si>
  <si>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</si>
  <si>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</si>
  <si>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</si>
  <si>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</si>
  <si>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</si>
  <si>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</si>
  <si>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</si>
  <si>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</si>
  <si>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</si>
  <si>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</si>
  <si>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</si>
  <si>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</si>
  <si>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</si>
  <si>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</si>
  <si>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</si>
  <si>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</si>
  <si>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</si>
  <si>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</si>
  <si>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</si>
  <si>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</si>
  <si>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</si>
  <si>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</si>
  <si>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</si>
  <si>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</si>
  <si>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</si>
  <si>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</si>
  <si>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</si>
  <si>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</si>
  <si>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</si>
  <si>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</si>
  <si>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</si>
  <si>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</si>
  <si>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</si>
  <si>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</si>
  <si>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</si>
  <si>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</si>
  <si>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</si>
  <si>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</si>
  <si>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</si>
  <si>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</si>
  <si>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</si>
  <si>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</si>
  <si>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</si>
  <si>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</si>
  <si>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</si>
  <si>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</si>
  <si>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</si>
  <si>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</si>
  <si>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</si>
  <si>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</si>
  <si>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</si>
  <si>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</si>
  <si>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</si>
  <si>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</si>
  <si>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</si>
  <si>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</si>
  <si>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</si>
  <si>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</si>
  <si>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</si>
  <si>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</si>
  <si>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</si>
  <si>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</si>
  <si>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</si>
  <si>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</si>
  <si>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</si>
  <si>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</si>
  <si>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</si>
  <si>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</si>
  <si>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</si>
  <si>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</si>
  <si>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</si>
  <si>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</si>
  <si>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</si>
  <si>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</si>
  <si>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</si>
  <si>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</si>
  <si>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</si>
  <si>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</si>
  <si>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</si>
  <si>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</si>
  <si>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</si>
  <si>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</si>
  <si>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</si>
  <si>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</si>
  <si>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</si>
  <si>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</si>
  <si>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</si>
  <si>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</si>
  <si>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</si>
  <si>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</si>
  <si>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</si>
  <si>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</si>
  <si>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</si>
  <si>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</si>
  <si>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</si>
  <si>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</si>
  <si>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</si>
  <si>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</si>
  <si>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</si>
  <si>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</si>
  <si>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</si>
  <si>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</si>
  <si>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</si>
  <si>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</si>
  <si>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</si>
  <si>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</si>
  <si>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</si>
  <si>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</si>
  <si>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</si>
  <si>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</si>
  <si>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</si>
  <si>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</si>
  <si>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</si>
  <si>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</si>
  <si>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</si>
  <si>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</si>
  <si>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</si>
  <si>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</si>
  <si>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</si>
  <si>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</si>
  <si>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</si>
  <si>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</si>
  <si>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</si>
  <si>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</si>
  <si>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</si>
  <si>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</si>
  <si>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</si>
  <si>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</si>
  <si>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</si>
  <si>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</si>
  <si>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</si>
  <si>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</si>
  <si>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</si>
  <si>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</si>
  <si>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</si>
  <si>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</si>
  <si>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</si>
  <si>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</si>
  <si>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</si>
  <si>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</si>
  <si>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</si>
  <si>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</si>
  <si>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</si>
  <si>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</si>
  <si>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</si>
  <si>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</si>
  <si>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</si>
  <si>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</si>
  <si>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</si>
  <si>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</si>
  <si>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</si>
  <si>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</si>
  <si>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</si>
  <si>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</si>
  <si>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</si>
  <si>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</si>
  <si>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</si>
  <si>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</si>
  <si>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</si>
  <si>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</si>
  <si>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</si>
  <si>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</si>
  <si>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</si>
  <si>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</si>
  <si>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</si>
  <si>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</si>
  <si>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</si>
  <si>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</si>
  <si>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</si>
  <si>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</si>
  <si>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</si>
  <si>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</si>
  <si>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</si>
  <si>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</si>
  <si>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</si>
  <si>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</si>
  <si>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</si>
  <si>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</si>
  <si>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</si>
  <si>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</si>
  <si>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</si>
  <si>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</si>
  <si>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</si>
  <si>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</si>
  <si>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</si>
  <si>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</si>
  <si>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</si>
  <si>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</si>
  <si>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</si>
  <si>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</si>
  <si>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</si>
  <si>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</si>
  <si>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</si>
  <si>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</si>
  <si>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05232000</t>
  </si>
  <si>
    <t>LE LEES</t>
  </si>
  <si>
    <t>LE GRAND LEES EN AMONT DE L'ADOUR</t>
  </si>
  <si>
    <t>IBMR189-06233</t>
  </si>
  <si>
    <t>Agence de l'Eau Adour Garonne</t>
  </si>
  <si>
    <t>41749411900056</t>
  </si>
  <si>
    <t>AQUABIO</t>
  </si>
  <si>
    <t>GAUCHE</t>
  </si>
  <si>
    <t>Marc SZYMONIAK (Technicien Hydrobiologiste) - Anthony ANTOINE (Hydrobiologiste)</t>
  </si>
  <si>
    <t>IBMR Standard</t>
  </si>
  <si>
    <t>BASSES EAUX</t>
  </si>
  <si>
    <t>ensoleille</t>
  </si>
  <si>
    <t>NULLE OU FAIBLE</t>
  </si>
  <si>
    <t>OUI</t>
  </si>
  <si>
    <t>Peu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</si>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</sst>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439019</v>
      </c>
      <c r="G10" s="97"/>
      <c r="H10" s="98"/>
    </row>
    <row r="11" spans="1:8" ht="15">
      <c r="A11" s="10" t="s">
        <v>2281</v>
      </c>
      <c r="B11" s="47">
        <v>43342</v>
      </c>
      <c r="D11" s="10" t="s">
        <v>2284</v>
      </c>
      <c r="E11" s="52">
        <v>6288346</v>
      </c>
      <c r="G11" s="97"/>
      <c r="H11" s="98"/>
    </row>
    <row r="12" spans="1:8" ht="15">
      <c r="A12" s="10" t="s">
        <v>2287</v>
      </c>
      <c r="B12" s="52" t="s">
        <v>5291</v>
      </c>
      <c r="D12" s="10" t="s">
        <v>2285</v>
      </c>
      <c r="E12" s="52">
        <v>439047</v>
      </c>
      <c r="G12" s="99"/>
      <c r="H12" s="100"/>
    </row>
    <row r="13" spans="1:5" ht="17.25" customHeight="1" thickBot="1">
      <c r="A13" s="2"/>
      <c r="B13" s="55"/>
      <c r="D13" s="10" t="s">
        <v>2286</v>
      </c>
      <c r="E13" s="52">
        <v>6288441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439019</v>
      </c>
    </row>
    <row r="18" spans="1:3" ht="15">
      <c r="A18" s="111"/>
      <c r="B18" s="49" t="s">
        <v>2271</v>
      </c>
      <c r="C18" s="61">
        <f>E11</f>
        <v>6288346</v>
      </c>
    </row>
    <row r="19" spans="1:2" ht="15">
      <c r="A19" s="3" t="s">
        <v>2063</v>
      </c>
      <c r="B19" s="29">
        <v>90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29</v>
      </c>
      <c r="D35" s="28" t="s">
        <v>2288</v>
      </c>
      <c r="E35" s="32">
        <v>71</v>
      </c>
    </row>
    <row r="36" spans="1:5" s="7" customFormat="1" ht="15" customHeight="1">
      <c r="A36" s="5" t="s">
        <v>2113</v>
      </c>
      <c r="B36" s="30">
        <v>25</v>
      </c>
      <c r="C36" s="6"/>
      <c r="D36" s="8" t="s">
        <v>2112</v>
      </c>
      <c r="E36" s="30">
        <v>75</v>
      </c>
    </row>
    <row r="37" spans="1:5" s="7" customFormat="1" ht="15" customHeight="1">
      <c r="A37" s="5" t="s">
        <v>2111</v>
      </c>
      <c r="B37" s="30">
        <v>16.299999237060547</v>
      </c>
      <c r="C37" s="6"/>
      <c r="D37" s="8" t="s">
        <v>2110</v>
      </c>
      <c r="E37" s="30">
        <v>13.5</v>
      </c>
    </row>
    <row r="38" spans="1:5" s="7" customFormat="1" ht="15" customHeight="1">
      <c r="A38" s="5" t="s">
        <v>2115</v>
      </c>
      <c r="B38" s="30">
        <v>24</v>
      </c>
      <c r="C38" s="6"/>
      <c r="D38" s="8" t="s">
        <v>2115</v>
      </c>
      <c r="E38" s="30">
        <v>11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v>0</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0</v>
      </c>
      <c r="C66" s="6"/>
      <c r="D66" s="10" t="s">
        <v>2088</v>
      </c>
      <c r="E66" s="9">
        <v>5</v>
      </c>
    </row>
    <row r="67" spans="1:5" s="15" customFormat="1" ht="15">
      <c r="A67" s="3" t="s">
        <v>2087</v>
      </c>
      <c r="B67" s="9">
        <v>1</v>
      </c>
      <c r="C67" s="6"/>
      <c r="D67" s="10" t="s">
        <v>2087</v>
      </c>
      <c r="E67" s="9">
        <v>2</v>
      </c>
    </row>
    <row r="68" spans="1:5" s="15" customFormat="1" ht="15">
      <c r="A68" s="3" t="s">
        <v>2086</v>
      </c>
      <c r="B68" s="9">
        <v>5</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1</v>
      </c>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3</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1</v>
      </c>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v>0</v>
      </c>
      <c r="C85" s="6"/>
      <c r="D85" s="10" t="s">
        <v>2073</v>
      </c>
      <c r="E85" s="9">
        <v>3</v>
      </c>
    </row>
    <row r="86" spans="1:5" s="15" customFormat="1" ht="15">
      <c r="A86" s="3" t="s">
        <v>2072</v>
      </c>
      <c r="B86" s="9">
        <v>1</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1902</v>
      </c>
      <c r="B97" s="20" t="str">
        <f>IF(A97="NEWCOD",IF(ISBLANK(G97),"renseigner le champ 'Nouveau taxon'",G97),VLOOKUP(A97,'Ref Taxo'!A:B,2,FALSE))</f>
        <v>Stigeoclonium</v>
      </c>
      <c r="C97" s="21">
        <f>IF(A97="NEWCOD",IF(ISBLANK(H97),"NoCod",H97),VLOOKUP(A97,'Ref Taxo'!A:D,4,FALSE))</f>
        <v>1119</v>
      </c>
      <c r="D97" s="34">
        <v>0</v>
      </c>
      <c r="E97" s="35">
        <v>0.009999999776482582</v>
      </c>
      <c r="F97" s="35" t="s">
        <v>2294</v>
      </c>
      <c r="G97" s="77"/>
      <c r="H97" s="78"/>
    </row>
    <row r="98" spans="1:8" ht="15">
      <c r="A98" s="33" t="s">
        <v>578</v>
      </c>
      <c r="B98" s="20" t="str">
        <f>IF(A98="NEWCOD",IF(ISBLANK(G98),"renseigner le champ 'Nouveau taxon'",G98),VLOOKUP(A98,'Ref Taxo'!A:B,2,FALSE))</f>
        <v>Echinochloa crus-galli</v>
      </c>
      <c r="C98" s="21">
        <f>IF(A98="NEWCOD",IF(ISBLANK(H98),"NoCod",H98),VLOOKUP(A98,'Ref Taxo'!A:D,4,FALSE))</f>
        <v>1560</v>
      </c>
      <c r="D98" s="34">
        <v>0</v>
      </c>
      <c r="E98" s="35">
        <v>0.009999999776482582</v>
      </c>
      <c r="F98" s="35" t="s">
        <v>2294</v>
      </c>
      <c r="G98" s="79"/>
      <c r="H98" s="80"/>
    </row>
    <row r="99" spans="1:8" ht="15">
      <c r="A99" s="33" t="s">
        <v>390</v>
      </c>
      <c r="B99" s="20" t="str">
        <f>IF(A99="NEWCOD",IF(ISBLANK(G99),"renseigner le champ 'Nouveau taxon'",G99),VLOOKUP(A99,'Ref Taxo'!A:B,2,FALSE))</f>
        <v>Chara globularis</v>
      </c>
      <c r="C99" s="21">
        <f>IF(A99="NEWCOD",IF(ISBLANK(H99),"NoCod",H99),VLOOKUP(A99,'Ref Taxo'!A:D,4,FALSE))</f>
        <v>5257</v>
      </c>
      <c r="D99" s="34">
        <v>0</v>
      </c>
      <c r="E99" s="35">
        <v>0.009999999776482582</v>
      </c>
      <c r="F99" s="35" t="s">
        <v>5303</v>
      </c>
      <c r="G99" s="79"/>
      <c r="H99" s="80"/>
    </row>
    <row r="100" spans="1:8" ht="15">
      <c r="A100" s="33" t="s">
        <v>1616</v>
      </c>
      <c r="B100" s="20" t="str">
        <f>IF(A100="NEWCOD",IF(ISBLANK(G100),"renseigner le champ 'Nouveau taxon'",G100),VLOOKUP(A100,'Ref Taxo'!A:B,2,FALSE))</f>
        <v>Ranunculus repens</v>
      </c>
      <c r="C100" s="21">
        <f>IF(A100="NEWCOD",IF(ISBLANK(H100),"NoCod",H100),VLOOKUP(A100,'Ref Taxo'!A:D,4,FALSE))</f>
        <v>1910</v>
      </c>
      <c r="D100" s="34">
        <v>0</v>
      </c>
      <c r="E100" s="35">
        <v>0.009999999776482582</v>
      </c>
      <c r="F100" s="35" t="s">
        <v>2294</v>
      </c>
      <c r="G100" s="79"/>
      <c r="H100" s="80"/>
    </row>
    <row r="101" spans="1:8" ht="15">
      <c r="A101" s="33" t="s">
        <v>1098</v>
      </c>
      <c r="B101" s="20" t="str">
        <f>IF(A101="NEWCOD",IF(ISBLANK(G101),"renseigner le champ 'Nouveau taxon'",G101),VLOOKUP(A101,'Ref Taxo'!A:B,2,FALSE))</f>
        <v>Lysimachia vulgaris</v>
      </c>
      <c r="C101" s="21">
        <f>IF(A101="NEWCOD",IF(ISBLANK(H101),"NoCod",H101),VLOOKUP(A101,'Ref Taxo'!A:D,4,FALSE))</f>
        <v>1887</v>
      </c>
      <c r="D101" s="34">
        <v>0</v>
      </c>
      <c r="E101" s="35">
        <v>0.009999999776482582</v>
      </c>
      <c r="F101" s="35" t="s">
        <v>2294</v>
      </c>
      <c r="G101" s="79"/>
      <c r="H101" s="80"/>
    </row>
    <row r="102" spans="1:8" ht="15">
      <c r="A102" s="33" t="s">
        <v>1680</v>
      </c>
      <c r="B102" s="20" t="str">
        <f>IF(A102="NEWCOD",IF(ISBLANK(G102),"renseigner le champ 'Nouveau taxon'",G102),VLOOKUP(A102,'Ref Taxo'!A:B,2,FALSE))</f>
        <v>Rorippa amphibia</v>
      </c>
      <c r="C102" s="21">
        <f>IF(A102="NEWCOD",IF(ISBLANK(H102),"NoCod",H102),VLOOKUP(A102,'Ref Taxo'!A:D,4,FALSE))</f>
        <v>1765</v>
      </c>
      <c r="D102" s="34">
        <v>0</v>
      </c>
      <c r="E102" s="35">
        <v>0.009999999776482582</v>
      </c>
      <c r="F102" s="35" t="s">
        <v>2294</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0.009999999776482582</v>
      </c>
      <c r="E103" s="35">
        <v>0.009999999776482582</v>
      </c>
      <c r="F103" s="35" t="s">
        <v>2294</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0.009999999776482582</v>
      </c>
      <c r="E104" s="35">
        <v>0.009999999776482582</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0.009999999776482582</v>
      </c>
      <c r="E105" s="35">
        <v>0.009999999776482582</v>
      </c>
      <c r="F105" s="35" t="s">
        <v>2294</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0.009999999776482582</v>
      </c>
      <c r="E106" s="35">
        <v>0</v>
      </c>
      <c r="F106" s="35" t="s">
        <v>2294</v>
      </c>
      <c r="G106" s="79"/>
      <c r="H106" s="80"/>
    </row>
    <row r="107" spans="1:8" ht="15">
      <c r="A107" s="33" t="s">
        <v>1345</v>
      </c>
      <c r="B107" s="20" t="str">
        <f>IF(A107="NEWCOD",IF(ISBLANK(G107),"renseigner le champ 'Nouveau taxon'",G107),VLOOKUP(A107,'Ref Taxo'!A:B,2,FALSE))</f>
        <v>Persicaria hydropiper</v>
      </c>
      <c r="C107" s="21">
        <f>IF(A107="NEWCOD",IF(ISBLANK(H107),"NoCod",H107),VLOOKUP(A107,'Ref Taxo'!A:D,4,FALSE))</f>
        <v>31021</v>
      </c>
      <c r="D107" s="34">
        <v>0.009999999776482582</v>
      </c>
      <c r="E107" s="35">
        <v>0.009999999776482582</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0.009999999776482582</v>
      </c>
      <c r="E108" s="35">
        <v>0.009999999776482582</v>
      </c>
      <c r="F108" s="35" t="s">
        <v>2294</v>
      </c>
      <c r="G108" s="79"/>
      <c r="H108" s="80"/>
    </row>
    <row r="109" spans="1:8" ht="15">
      <c r="A109" s="33" t="s">
        <v>26</v>
      </c>
      <c r="B109" s="20" t="str">
        <f>IF(A109="NEWCOD",IF(ISBLANK(G109),"renseigner le champ 'Nouveau taxon'",G109),VLOOKUP(A109,'Ref Taxo'!A:B,2,FALSE))</f>
        <v>Agrostis</v>
      </c>
      <c r="C109" s="21">
        <f>IF(A109="NEWCOD",IF(ISBLANK(H109),"NoCod",H109),VLOOKUP(A109,'Ref Taxo'!A:D,4,FALSE))</f>
        <v>1542</v>
      </c>
      <c r="D109" s="34">
        <v>0.009999999776482582</v>
      </c>
      <c r="E109" s="35">
        <v>0.009999999776482582</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0.009999999776482582</v>
      </c>
      <c r="E110" s="35">
        <v>0.009999999776482582</v>
      </c>
      <c r="F110" s="35" t="s">
        <v>2294</v>
      </c>
      <c r="G110" s="79"/>
      <c r="H110" s="80"/>
    </row>
    <row r="111" spans="1:8" ht="15">
      <c r="A111" s="33" t="s">
        <v>528</v>
      </c>
      <c r="B111" s="20" t="str">
        <f>IF(A111="NEWCOD",IF(ISBLANK(G111),"renseigner le champ 'Nouveau taxon'",G111),VLOOKUP(A111,'Ref Taxo'!A:B,2,FALSE))</f>
        <v>Diatoma</v>
      </c>
      <c r="C111" s="21">
        <f>IF(A111="NEWCOD",IF(ISBLANK(H111),"NoCod",H111),VLOOKUP(A111,'Ref Taxo'!A:D,4,FALSE))</f>
        <v>6627</v>
      </c>
      <c r="D111" s="34">
        <v>0.10000000149011612</v>
      </c>
      <c r="E111" s="35">
        <v>0.6000000238418579</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0.10000000149011612</v>
      </c>
      <c r="E112" s="35">
        <v>3</v>
      </c>
      <c r="F112" s="35" t="s">
        <v>2294</v>
      </c>
      <c r="G112" s="79"/>
      <c r="H112" s="80"/>
    </row>
    <row r="113" spans="1:8" ht="15">
      <c r="A113" s="33" t="s">
        <v>453</v>
      </c>
      <c r="B113" s="20" t="str">
        <f>IF(A113="NEWCOD",IF(ISBLANK(G113),"renseigner le champ 'Nouveau taxon'",G113),VLOOKUP(A113,'Ref Taxo'!A:B,2,FALSE))</f>
        <v>Cladophora</v>
      </c>
      <c r="C113" s="21">
        <f>IF(A113="NEWCOD",IF(ISBLANK(H113),"NoCod",H113),VLOOKUP(A113,'Ref Taxo'!A:D,4,FALSE))</f>
        <v>1124</v>
      </c>
      <c r="D113" s="34">
        <v>0.4000000059604645</v>
      </c>
      <c r="E113" s="35">
        <v>1.399999976158142</v>
      </c>
      <c r="F113" s="35" t="s">
        <v>2294</v>
      </c>
      <c r="G113" s="79"/>
      <c r="H113" s="80"/>
    </row>
    <row r="114" spans="1:8" ht="15">
      <c r="A114" s="33" t="s">
        <v>842</v>
      </c>
      <c r="B114" s="20" t="str">
        <f>IF(A114="NEWCOD",IF(ISBLANK(G114),"renseigner le champ 'Nouveau taxon'",G114),VLOOKUP(A114,'Ref Taxo'!A:B,2,FALSE))</f>
        <v>Hildenbrandia</v>
      </c>
      <c r="C114" s="21">
        <f>IF(A114="NEWCOD",IF(ISBLANK(H114),"NoCod",H114),VLOOKUP(A114,'Ref Taxo'!A:D,4,FALSE))</f>
        <v>1157</v>
      </c>
      <c r="D114" s="34">
        <v>1.5</v>
      </c>
      <c r="E114" s="35">
        <v>0.5</v>
      </c>
      <c r="F114" s="35" t="s">
        <v>2294</v>
      </c>
      <c r="G114" s="79"/>
      <c r="H114" s="80"/>
    </row>
    <row r="115" spans="1:8" ht="15">
      <c r="A115" s="33" t="s">
        <v>1931</v>
      </c>
      <c r="B115" s="20" t="str">
        <f>IF(A115="NEWCOD",IF(ISBLANK(G115),"renseigner le champ 'Nouveau taxon'",G115),VLOOKUP(A115,'Ref Taxo'!A:B,2,FALSE))</f>
        <v>Thorea</v>
      </c>
      <c r="C115" s="21">
        <f>IF(A115="NEWCOD",IF(ISBLANK(H115),"NoCod",H115),VLOOKUP(A115,'Ref Taxo'!A:D,4,FALSE))</f>
        <v>6085</v>
      </c>
      <c r="D115" s="34">
        <v>2</v>
      </c>
      <c r="E115" s="35">
        <v>0.30000001192092896</v>
      </c>
      <c r="F115" s="35" t="s">
        <v>2294</v>
      </c>
      <c r="G115" s="79"/>
      <c r="H115" s="80"/>
    </row>
    <row r="116" spans="1:8" ht="15">
      <c r="A116" s="33" t="s">
        <v>1883</v>
      </c>
      <c r="B116" s="20" t="str">
        <f>IF(A116="NEWCOD",IF(ISBLANK(G116),"renseigner le champ 'Nouveau taxon'",G116),VLOOKUP(A116,'Ref Taxo'!A:B,2,FALSE))</f>
        <v>Spirogyra</v>
      </c>
      <c r="C116" s="21">
        <f>IF(A116="NEWCOD",IF(ISBLANK(H116),"NoCod",H116),VLOOKUP(A116,'Ref Taxo'!A:D,4,FALSE))</f>
        <v>1147</v>
      </c>
      <c r="D116" s="34">
        <v>20</v>
      </c>
      <c r="E116" s="35">
        <v>5</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2019-04-10T16:31:56Z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