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<sst xmlns="http://schemas.openxmlformats.org/spreadsheetml/2006/main" count="6473" uniqueCount="5303">
  <si>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</si>
  <si>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</si>
  <si>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</si>
  <si>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</si>
  <si>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</si>
  <si>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</si>
  <si>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</si>
  <si>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</si>
  <si>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</si>
  <si>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</si>
  <si>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</si>
  <si>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</si>
  <si>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</si>
  <si>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</si>
  <si>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</si>
  <si>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</si>
  <si>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</si>
  <si>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</si>
  <si>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</si>
  <si>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</si>
  <si>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</si>
  <si>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</si>
  <si>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</si>
  <si>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</si>
  <si>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</si>
  <si>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</si>
  <si>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</si>
  <si>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</si>
  <si>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</si>
  <si>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</si>
  <si>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</si>
  <si>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</si>
  <si>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</si>
  <si>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</si>
  <si>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</si>
  <si>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</si>
  <si>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</si>
  <si>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</si>
  <si>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</si>
  <si>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</si>
  <si>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</si>
  <si>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</si>
  <si>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</si>
  <si>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</si>
  <si>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</si>
  <si>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</si>
  <si>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</si>
  <si>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</si>
  <si>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</si>
  <si>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</si>
  <si>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</si>
  <si>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</si>
  <si>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</si>
  <si>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</si>
  <si>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</si>
  <si>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</si>
  <si>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</si>
  <si>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</si>
  <si>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</si>
  <si>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</si>
  <si>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</si>
  <si>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</si>
  <si>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</si>
  <si>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</si>
  <si>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</si>
  <si>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</si>
  <si>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</si>
  <si>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</si>
  <si>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</si>
  <si>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</si>
  <si>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</si>
  <si>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</si>
  <si>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</si>
  <si>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</si>
  <si>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</si>
  <si>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</si>
  <si>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</si>
  <si>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</si>
  <si>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</si>
  <si>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</si>
  <si>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</si>
  <si>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</si>
  <si>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</si>
  <si>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</si>
  <si>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</si>
  <si>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</si>
  <si>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</si>
  <si>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</si>
  <si>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</si>
  <si>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</si>
  <si>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</si>
  <si>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</si>
  <si>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</si>
  <si>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</si>
  <si>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</si>
  <si>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</si>
  <si>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</si>
  <si>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</si>
  <si>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</si>
  <si>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</si>
  <si>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</si>
  <si>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</si>
  <si>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</si>
  <si>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</si>
  <si>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</si>
  <si>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</si>
  <si>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</si>
  <si>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</si>
  <si>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</si>
  <si>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</si>
  <si>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</si>
  <si>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</si>
  <si>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</si>
  <si>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</si>
  <si>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</si>
  <si>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</si>
  <si>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</si>
  <si>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</si>
  <si>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</si>
  <si>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</si>
  <si>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</si>
  <si>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</si>
  <si>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</si>
  <si>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</si>
  <si>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</si>
  <si>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</si>
  <si>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</si>
  <si>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</si>
  <si>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</si>
  <si>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</si>
  <si>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</si>
  <si>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</si>
  <si>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</si>
  <si>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</si>
  <si>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</si>
  <si>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</si>
  <si>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</si>
  <si>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</si>
  <si>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</si>
  <si>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</si>
  <si>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</si>
  <si>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</si>
  <si>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</si>
  <si>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</si>
  <si>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</si>
  <si>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</si>
  <si>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</si>
  <si>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</si>
  <si>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</si>
  <si>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</si>
  <si>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</si>
  <si>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</si>
  <si>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</si>
  <si>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</si>
  <si>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</si>
  <si>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</si>
  <si>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</si>
  <si>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</si>
  <si>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</si>
  <si>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</si>
  <si>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</si>
  <si>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</si>
  <si>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</si>
  <si>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</si>
  <si>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</si>
  <si>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</si>
  <si>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</si>
  <si>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</si>
  <si>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</si>
  <si>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</si>
  <si>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</si>
  <si>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</si>
  <si>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</si>
  <si>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</si>
  <si>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</si>
  <si>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</si>
  <si>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</si>
  <si>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</si>
  <si>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</si>
  <si>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</si>
  <si>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</si>
  <si>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</si>
  <si>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</si>
  <si>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</si>
  <si>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</si>
  <si>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</si>
  <si>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</si>
  <si>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</si>
  <si>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</si>
  <si>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</si>
  <si>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</si>
  <si>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</si>
  <si>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</si>
  <si>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</si>
  <si>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</si>
  <si>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</si>
  <si>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</si>
  <si>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</si>
  <si>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</si>
  <si>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</si>
  <si>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</si>
  <si>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</si>
  <si>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</si>
  <si>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</si>
  <si>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</si>
  <si>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</si>
  <si>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</si>
  <si>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</si>
  <si>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</si>
  <si>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</si>
  <si>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</si>
  <si>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</si>
  <si>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</si>
  <si>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</si>
  <si>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</si>
  <si>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</si>
  <si>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</si>
  <si>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</si>
  <si>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</si>
  <si>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</si>
  <si>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</si>
  <si>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</si>
  <si>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</si>
  <si>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</si>
  <si>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</si>
  <si>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</si>
  <si>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</si>
  <si>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</si>
  <si>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</si>
  <si>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</si>
  <si>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</si>
  <si>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</si>
  <si>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</si>
  <si>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</si>
  <si>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</si>
  <si>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</si>
  <si>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</si>
  <si>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</si>
  <si>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</si>
  <si>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</si>
  <si>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</si>
  <si>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</si>
  <si>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</si>
  <si>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</si>
  <si>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</si>
  <si>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</si>
  <si>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</si>
  <si>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</si>
  <si>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</si>
  <si>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</si>
  <si>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</si>
  <si>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</si>
  <si>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</si>
  <si>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</si>
  <si>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</si>
  <si>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</si>
  <si>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</si>
  <si>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</si>
  <si>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</si>
  <si>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</si>
  <si>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</si>
  <si>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</si>
  <si>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</si>
  <si>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</si>
  <si>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</si>
  <si>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</si>
  <si>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</si>
  <si>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</si>
  <si>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</si>
  <si>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</si>
  <si>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</si>
  <si>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</si>
  <si>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</si>
  <si>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</si>
  <si>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</si>
  <si>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</si>
  <si>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</si>
  <si>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</si>
  <si>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</si>
  <si>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</si>
  <si>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</si>
  <si>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</si>
  <si>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</si>
  <si>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</si>
  <si>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</si>
  <si>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</si>
  <si>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</si>
  <si>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</si>
  <si>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</si>
  <si>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</si>
  <si>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</si>
  <si>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</si>
  <si>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</si>
  <si>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</si>
  <si>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</si>
  <si>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</si>
  <si>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</si>
  <si>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</si>
  <si>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</si>
  <si>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</si>
  <si>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</si>
  <si>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</si>
  <si>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</si>
  <si>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</si>
  <si>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</si>
  <si>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</si>
  <si>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</si>
  <si>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</si>
  <si>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</si>
  <si>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</si>
  <si>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</si>
  <si>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</si>
  <si>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</si>
  <si>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</si>
  <si>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</si>
  <si>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</si>
  <si>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</si>
  <si>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</si>
  <si>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</si>
  <si>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</si>
  <si>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</si>
  <si>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</si>
  <si>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</si>
  <si>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</si>
  <si>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</si>
  <si>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</si>
  <si>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</si>
  <si>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</si>
  <si>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</si>
  <si>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</si>
  <si>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</si>
  <si>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</si>
  <si>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</si>
  <si>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</si>
  <si>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</si>
  <si>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</si>
  <si>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</si>
  <si>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</si>
  <si>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</si>
  <si>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</si>
  <si>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</si>
  <si>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</si>
  <si>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</si>
  <si>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</si>
  <si>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</si>
  <si>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</si>
  <si>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</si>
  <si>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</si>
  <si>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</si>
  <si>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</si>
  <si>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</si>
  <si>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</si>
  <si>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</si>
  <si>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</si>
  <si>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</si>
  <si>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</si>
  <si>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</si>
  <si>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</si>
  <si>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</si>
  <si>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</si>
  <si>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</si>
  <si>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</si>
  <si>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</si>
  <si>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</si>
  <si>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</si>
  <si>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</si>
  <si>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</si>
  <si>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</si>
  <si>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</si>
  <si>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</si>
  <si>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</si>
  <si>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</si>
  <si>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</si>
  <si>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</si>
  <si>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</si>
  <si>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</si>
  <si>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</si>
  <si>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</si>
  <si>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</si>
  <si>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</si>
  <si>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</si>
  <si>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</si>
  <si>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</si>
  <si>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</si>
  <si>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</si>
  <si>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</si>
  <si>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</si>
  <si>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</si>
  <si>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</si>
  <si>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</si>
  <si>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</si>
  <si>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</si>
  <si>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</si>
  <si>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</si>
  <si>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</si>
  <si>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</si>
  <si>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</si>
  <si>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</si>
  <si>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</si>
  <si>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</si>
  <si>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</si>
  <si>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</si>
  <si>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</si>
  <si>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</si>
  <si>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</si>
  <si>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</si>
  <si>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</si>
  <si>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</si>
  <si>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</si>
  <si>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</si>
  <si>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</si>
  <si>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</si>
  <si>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</si>
  <si>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</si>
  <si>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</si>
  <si>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</si>
  <si>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</si>
  <si>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</si>
  <si>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</si>
  <si>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</si>
  <si>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</si>
  <si>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</si>
  <si>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</si>
  <si>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</si>
  <si>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</si>
  <si>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</si>
  <si>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</si>
  <si>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</si>
  <si>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</si>
  <si>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</si>
  <si>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</si>
  <si>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</si>
  <si>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</si>
  <si>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</si>
  <si>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</si>
  <si>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</si>
  <si>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</si>
  <si>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</si>
  <si>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</si>
  <si>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</si>
  <si>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</si>
  <si>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</si>
  <si>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</si>
  <si>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</si>
  <si>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</si>
  <si>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</si>
  <si>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</si>
  <si>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</si>
  <si>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</si>
  <si>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</si>
  <si>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</si>
  <si>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</si>
  <si>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</si>
  <si>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</si>
  <si>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</si>
  <si>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</si>
  <si>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</si>
  <si>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</si>
  <si>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</si>
  <si>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</si>
  <si>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</si>
  <si>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</si>
  <si>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</si>
  <si>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</si>
  <si>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</si>
  <si>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</si>
  <si>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</si>
  <si>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</si>
  <si>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</si>
  <si>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</si>
  <si>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</si>
  <si>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</si>
  <si>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</si>
  <si>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</si>
  <si>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</si>
  <si>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</si>
  <si>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</si>
  <si>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</si>
  <si>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</si>
  <si>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</si>
  <si>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</si>
  <si>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</si>
  <si>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</si>
  <si>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</si>
  <si>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</si>
  <si>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</si>
  <si>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</si>
  <si>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</si>
  <si>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</si>
  <si>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</si>
  <si>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</si>
  <si>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</si>
  <si>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</si>
  <si>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</si>
  <si>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</si>
  <si>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</si>
  <si>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</si>
  <si>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</si>
  <si>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</si>
  <si>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</si>
  <si>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</si>
  <si>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</si>
  <si>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</si>
  <si>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</si>
  <si>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</si>
  <si>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</si>
  <si>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</si>
  <si>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</si>
  <si>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</si>
  <si>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</si>
  <si>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</si>
  <si>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</si>
  <si>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</si>
  <si>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</si>
  <si>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</si>
  <si>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</si>
  <si>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</si>
  <si>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</si>
  <si>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</si>
  <si>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</si>
  <si>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</si>
  <si>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</si>
  <si>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</si>
  <si>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</si>
  <si>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</si>
  <si>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</si>
  <si>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</si>
  <si>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</si>
  <si>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</si>
  <si>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</si>
  <si>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</si>
  <si>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</si>
  <si>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</si>
  <si>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</si>
  <si>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</si>
  <si>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</si>
  <si>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</si>
  <si>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</si>
  <si>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</si>
  <si>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</si>
  <si>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</si>
  <si>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</si>
  <si>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</si>
  <si>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</si>
  <si>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</si>
  <si>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</si>
  <si>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</si>
  <si>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</si>
  <si>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</si>
  <si>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</si>
  <si>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</si>
  <si>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</si>
  <si>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</si>
  <si>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</si>
  <si>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</si>
  <si>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</si>
  <si>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</si>
  <si>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</si>
  <si>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</si>
  <si>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</si>
  <si>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</si>
  <si>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</si>
  <si>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</si>
  <si>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</si>
  <si>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</si>
  <si>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</si>
  <si>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</si>
  <si>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</si>
  <si>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</si>
  <si>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</si>
  <si>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</si>
  <si>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</si>
  <si>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</si>
  <si>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</si>
  <si>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</si>
  <si>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</si>
  <si>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</si>
  <si>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</si>
  <si>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</si>
  <si>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</si>
  <si>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</si>
  <si>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</si>
  <si>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</si>
  <si>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</si>
  <si>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</si>
  <si>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</si>
  <si>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</si>
  <si>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</si>
  <si>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</si>
  <si>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</si>
  <si>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</si>
  <si>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</si>
  <si>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</si>
  <si>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</si>
  <si>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</si>
  <si>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</si>
  <si>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</si>
  <si>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</si>
  <si>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</si>
  <si>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</si>
  <si>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</si>
  <si>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</si>
  <si>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</si>
  <si>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</si>
  <si>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</si>
  <si>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</si>
  <si>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</si>
  <si>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</si>
  <si>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</si>
  <si>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</si>
  <si>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</si>
  <si>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</si>
  <si>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</si>
  <si>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</si>
  <si>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</si>
  <si>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</si>
  <si>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</si>
  <si>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</si>
  <si>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</si>
  <si>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</si>
  <si>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</si>
  <si>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</si>
  <si>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</si>
  <si>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</si>
  <si>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</si>
  <si>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</si>
  <si>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</si>
  <si>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</si>
  <si>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</si>
  <si>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</si>
  <si>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</si>
  <si>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</si>
  <si>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</si>
  <si>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</si>
  <si>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</si>
  <si>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</si>
  <si>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</si>
  <si>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</si>
  <si>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</si>
  <si>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</si>
  <si>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</si>
  <si>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</si>
  <si>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</si>
  <si>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</si>
  <si>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</si>
  <si>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</si>
  <si>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</si>
  <si>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</si>
  <si>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</si>
  <si>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</si>
  <si>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</si>
  <si>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</si>
  <si>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</si>
  <si>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</si>
  <si>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</si>
  <si>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</si>
  <si>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</si>
  <si>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</si>
  <si>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</si>
  <si>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</si>
  <si>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</si>
  <si>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</si>
  <si>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</si>
  <si>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</si>
  <si>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</si>
  <si>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</si>
  <si>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</si>
  <si>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</si>
  <si>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</si>
  <si>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</si>
  <si>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</si>
  <si>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</si>
  <si>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</si>
  <si>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</si>
  <si>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</si>
  <si>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</si>
  <si>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</si>
  <si>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</si>
  <si>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</si>
  <si>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</si>
  <si>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</si>
  <si>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</si>
  <si>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</si>
  <si>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</si>
  <si>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</si>
  <si>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</si>
  <si>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</si>
  <si>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</si>
  <si>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</si>
  <si>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</si>
  <si>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</si>
  <si>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</si>
  <si>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</si>
  <si>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</si>
  <si>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</si>
  <si>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</si>
  <si>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</si>
  <si>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</si>
  <si>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</si>
  <si>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</si>
  <si>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</si>
  <si>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</si>
  <si>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</si>
  <si>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</si>
  <si>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</si>
  <si>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</si>
  <si>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</si>
  <si>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</si>
  <si>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</si>
  <si>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</si>
  <si>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</si>
  <si>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</si>
  <si>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</si>
  <si>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</si>
  <si>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</si>
  <si>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</si>
  <si>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</si>
  <si>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</si>
  <si>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</si>
  <si>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</si>
  <si>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</si>
  <si>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</si>
  <si>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</si>
  <si>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</si>
  <si>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</si>
  <si>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</si>
  <si>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</si>
  <si>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</si>
  <si>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</si>
  <si>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</si>
  <si>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</si>
  <si>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</si>
  <si>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</si>
  <si>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</si>
  <si>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</si>
  <si>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</si>
  <si>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</si>
  <si>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</si>
  <si>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</si>
  <si>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</si>
  <si>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</si>
  <si>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</si>
  <si>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</si>
  <si>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</si>
  <si>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</si>
  <si>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</si>
  <si>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</si>
  <si>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</si>
  <si>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</si>
  <si>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</si>
  <si>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</si>
  <si>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</si>
  <si>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</si>
  <si>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</si>
  <si>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</si>
  <si>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</si>
  <si>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</si>
  <si>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</si>
  <si>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</si>
  <si>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</si>
  <si>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</si>
  <si>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</si>
  <si>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</si>
  <si>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</si>
  <si>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</si>
  <si>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</si>
  <si>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</si>
  <si>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</si>
  <si>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</si>
  <si>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</si>
  <si>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</si>
  <si>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</si>
  <si>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</si>
  <si>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</si>
  <si>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</si>
  <si>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</si>
  <si>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</si>
  <si>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</si>
  <si>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</si>
  <si>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</si>
  <si>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</si>
  <si>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</si>
  <si>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</si>
  <si>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</si>
  <si>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</si>
  <si>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</si>
  <si>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</si>
  <si>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</si>
  <si>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</si>
  <si>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</si>
  <si>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</si>
  <si>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</si>
  <si>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</si>
  <si>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</si>
  <si>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</si>
  <si>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</si>
  <si>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</si>
  <si>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</si>
  <si>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</si>
  <si>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</si>
  <si>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</si>
  <si>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</si>
  <si>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</si>
  <si>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</si>
  <si>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</si>
  <si>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</si>
  <si>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</si>
  <si>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</si>
  <si>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</si>
  <si>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</si>
  <si>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</si>
  <si>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</si>
  <si>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</si>
  <si>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</si>
  <si>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</si>
  <si>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</si>
  <si>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</si>
  <si>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</si>
  <si>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</si>
  <si>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</si>
  <si>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</si>
  <si>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</si>
  <si>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</si>
  <si>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</si>
  <si>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</si>
  <si>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</si>
  <si>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</si>
  <si>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</si>
  <si>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</si>
  <si>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</si>
  <si>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</si>
  <si>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</si>
  <si>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</si>
  <si>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</si>
  <si>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</si>
  <si>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</si>
  <si>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</si>
  <si>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</si>
  <si>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</si>
  <si>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</si>
  <si>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</si>
  <si>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</si>
  <si>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</si>
  <si>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</si>
  <si>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</si>
  <si>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</si>
  <si>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</si>
  <si>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</si>
  <si>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</si>
  <si>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</si>
  <si>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</si>
  <si>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</si>
  <si>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</si>
  <si>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</si>
  <si>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</si>
  <si>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</si>
  <si>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</si>
  <si>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</si>
  <si>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</si>
  <si>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</si>
  <si>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</si>
  <si>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</si>
  <si>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</si>
  <si>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</si>
  <si>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</si>
  <si>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</si>
  <si>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</si>
  <si>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</si>
  <si>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</si>
  <si>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</si>
  <si>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</si>
  <si>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</si>
  <si>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</si>
  <si>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</si>
  <si>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</si>
  <si>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</si>
  <si>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</si>
  <si>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</si>
  <si>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</si>
  <si>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</si>
  <si>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</si>
  <si>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</si>
  <si>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</si>
  <si>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</si>
  <si>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</si>
  <si>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</si>
  <si>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</si>
  <si>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</si>
  <si>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</si>
  <si>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</si>
  <si>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</si>
  <si>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</si>
  <si>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</si>
  <si>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</si>
  <si>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</si>
  <si>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</si>
  <si>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</si>
  <si>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</si>
  <si>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</si>
  <si>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</si>
  <si>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</si>
  <si>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</si>
  <si>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</si>
  <si>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</si>
  <si>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</si>
  <si>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</si>
  <si>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</si>
  <si>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</si>
  <si>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</si>
  <si>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</si>
  <si>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</si>
  <si>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</si>
  <si>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</si>
  <si>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</si>
  <si>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</si>
  <si>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</si>
  <si>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</si>
  <si>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</si>
  <si>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</si>
  <si>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</si>
  <si>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</si>
  <si>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</si>
  <si>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</si>
  <si>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</si>
  <si>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</si>
  <si>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</si>
  <si>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</si>
  <si>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</si>
  <si>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</si>
  <si>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</si>
  <si>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</si>
  <si>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</si>
  <si>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</si>
  <si>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</si>
  <si>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</si>
  <si>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</si>
  <si>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</si>
  <si>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</si>
  <si>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</si>
  <si>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</si>
  <si>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</si>
  <si>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</si>
  <si>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</si>
  <si>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</si>
  <si>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</si>
  <si>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</si>
  <si>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</si>
  <si>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</si>
  <si>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</si>
  <si>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</si>
  <si>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</si>
  <si>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</si>
  <si>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</si>
  <si>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</si>
  <si>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</si>
  <si>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</si>
  <si>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</si>
  <si>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</si>
  <si>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</si>
  <si>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</si>
  <si>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</si>
  <si>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</si>
  <si>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</si>
  <si>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</si>
  <si>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</si>
  <si>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</si>
  <si>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</si>
  <si>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</si>
  <si>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</si>
  <si>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</si>
  <si>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</si>
  <si>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</si>
  <si>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</si>
  <si>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</si>
  <si>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</si>
  <si>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</si>
  <si>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</si>
  <si>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</si>
  <si>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</si>
  <si>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</si>
  <si>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</si>
  <si>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</si>
  <si>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</si>
  <si>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</si>
  <si>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</si>
  <si>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</si>
  <si>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</si>
  <si>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</si>
  <si>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</si>
  <si>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</si>
  <si>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</si>
  <si>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</si>
  <si>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</si>
  <si>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</si>
  <si>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</si>
  <si>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</si>
  <si>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</si>
  <si>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</si>
  <si>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</si>
  <si>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</si>
  <si>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</si>
  <si>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</si>
  <si>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</si>
  <si>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</si>
  <si>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</si>
  <si>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</si>
  <si>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</si>
  <si>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</si>
  <si>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</si>
  <si>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</si>
  <si>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</si>
  <si>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</si>
  <si>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</si>
  <si>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</si>
  <si>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</si>
  <si>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</si>
  <si>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</si>
  <si>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</si>
  <si>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</si>
  <si>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</si>
  <si>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</si>
  <si>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</si>
  <si>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</si>
  <si>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</si>
  <si>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</si>
  <si>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</si>
  <si>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</si>
  <si>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</si>
  <si>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</si>
  <si>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</si>
  <si>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</si>
  <si>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</si>
  <si>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</si>
  <si>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</si>
  <si>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</si>
  <si>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</si>
  <si>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</si>
  <si>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</si>
  <si>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</si>
  <si>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</si>
  <si>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</si>
  <si>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</si>
  <si>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</si>
  <si>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</si>
  <si>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</si>
  <si>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</si>
  <si>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</si>
  <si>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</si>
  <si>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</si>
  <si>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</si>
  <si>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</si>
  <si>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</si>
  <si>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</si>
  <si>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</si>
  <si>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</si>
  <si>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</si>
  <si>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</si>
  <si>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</si>
  <si>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</si>
  <si>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</si>
  <si>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</si>
  <si>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</si>
  <si>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</si>
  <si>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</si>
  <si>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</si>
  <si>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</si>
  <si>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</si>
  <si>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</si>
  <si>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</si>
  <si>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</si>
  <si>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</si>
  <si>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</si>
  <si>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</si>
  <si>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</si>
  <si>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</si>
  <si>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</si>
  <si>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</si>
  <si>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</si>
  <si>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</si>
  <si>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</si>
  <si>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</si>
  <si>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</si>
  <si>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</si>
  <si>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</si>
  <si>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</si>
  <si>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</si>
  <si>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</si>
  <si>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</si>
  <si>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</si>
  <si>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</si>
  <si>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</si>
  <si>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</si>
  <si>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</si>
  <si>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</si>
  <si>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</si>
  <si>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</si>
  <si>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</si>
  <si>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</si>
  <si>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</si>
  <si>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</si>
  <si>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</si>
  <si>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</si>
  <si>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</si>
  <si>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</si>
  <si>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</si>
  <si>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</si>
  <si>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</si>
  <si>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</si>
  <si>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</si>
  <si>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</si>
  <si>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</si>
  <si>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</si>
  <si>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</si>
  <si>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</si>
  <si>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</si>
  <si>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</si>
  <si>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</si>
  <si>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</si>
  <si>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</si>
  <si>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</si>
  <si>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</si>
  <si>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</si>
  <si>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</si>
  <si>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</si>
  <si>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</si>
  <si>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</si>
  <si>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</si>
  <si>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</si>
  <si>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</si>
  <si>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</si>
  <si>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</si>
  <si>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</si>
  <si>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</si>
  <si>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</si>
  <si>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</si>
  <si>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</si>
  <si>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</si>
  <si>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</si>
  <si>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</si>
  <si>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</si>
  <si>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</si>
  <si>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</si>
  <si>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</si>
  <si>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</si>
  <si>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</si>
  <si>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</si>
  <si>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</si>
  <si>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</si>
  <si>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</si>
  <si>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</si>
  <si>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</si>
  <si>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</si>
  <si>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</si>
  <si>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</si>
  <si>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</si>
  <si>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</si>
  <si>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</si>
  <si>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</si>
  <si>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</si>
  <si>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</si>
  <si>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</si>
  <si>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</si>
  <si>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</si>
  <si>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</si>
  <si>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</si>
  <si>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</si>
  <si>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</si>
  <si>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</si>
  <si>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</si>
  <si>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</si>
  <si>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</si>
  <si>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</si>
  <si>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</si>
  <si>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</si>
  <si>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</si>
  <si>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</si>
  <si>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</si>
  <si>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</si>
  <si>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</si>
  <si>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</si>
  <si>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</si>
  <si>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</si>
  <si>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</si>
  <si>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</si>
  <si>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</si>
  <si>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</si>
  <si>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</si>
  <si>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</si>
  <si>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</si>
  <si>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</si>
  <si>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</si>
  <si>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</si>
  <si>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</si>
  <si>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</si>
  <si>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</si>
  <si>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</si>
  <si>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</si>
  <si>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</si>
  <si>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</si>
  <si>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</si>
  <si>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</si>
  <si>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</si>
  <si>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</si>
  <si>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</si>
  <si>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</si>
  <si>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</si>
  <si>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</si>
  <si>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</si>
  <si>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</si>
  <si>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</si>
  <si>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</si>
  <si>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</si>
  <si>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</si>
  <si>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</si>
  <si>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</si>
  <si>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</si>
  <si>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</si>
  <si>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</si>
  <si>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</si>
  <si>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</si>
  <si>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</si>
  <si>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</si>
  <si>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</si>
  <si>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</si>
  <si>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</si>
  <si>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</si>
  <si>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</si>
  <si>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</si>
  <si>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</si>
  <si>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</si>
  <si>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</si>
  <si>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</si>
  <si>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</si>
  <si>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</si>
  <si>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</si>
  <si>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</si>
  <si>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</si>
  <si>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</si>
  <si>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</si>
  <si>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</si>
  <si>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</si>
  <si>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</si>
  <si>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</si>
  <si>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</si>
  <si>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</si>
  <si>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</si>
  <si>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</si>
  <si>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</si>
  <si>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</si>
  <si>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</si>
  <si>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</si>
  <si>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</si>
  <si>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</si>
  <si>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</si>
  <si>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</si>
  <si>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</si>
  <si>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</si>
  <si>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</si>
  <si>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</si>
  <si>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</si>
  <si>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</si>
  <si>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</si>
  <si>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</si>
  <si>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</si>
  <si>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</si>
  <si>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</si>
  <si>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</si>
  <si>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</si>
  <si>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</si>
  <si>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</si>
  <si>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</si>
  <si>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</si>
  <si>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</si>
  <si>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</si>
  <si>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</si>
  <si>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</si>
  <si>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</si>
  <si>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</si>
  <si>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</si>
  <si>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</si>
  <si>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</si>
  <si>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</si>
  <si>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</si>
  <si>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</si>
  <si>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</si>
  <si>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</si>
  <si>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</si>
  <si>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</si>
  <si>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</si>
  <si>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</si>
  <si>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</si>
  <si>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</si>
  <si>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</si>
  <si>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</si>
  <si>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</si>
  <si>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</si>
  <si>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</si>
  <si>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</si>
  <si>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</si>
  <si>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</si>
  <si>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</si>
  <si>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</si>
  <si>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</si>
  <si>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</si>
  <si>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</si>
  <si>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</si>
  <si>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</si>
  <si>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</si>
  <si>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</si>
  <si>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</si>
  <si>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</si>
  <si>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</si>
  <si>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</si>
  <si>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</si>
  <si>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</si>
  <si>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</si>
  <si>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</si>
  <si>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</si>
  <si>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</si>
  <si>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</si>
  <si>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</si>
  <si>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</si>
  <si>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</si>
  <si>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</si>
  <si>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</si>
  <si>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</si>
  <si>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</si>
  <si>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</si>
  <si>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</si>
  <si>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</si>
  <si>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</si>
  <si>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</si>
  <si>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</si>
  <si>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</si>
  <si>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</si>
  <si>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</si>
  <si>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</si>
  <si>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</si>
  <si>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</si>
  <si>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</si>
  <si>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</si>
  <si>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</si>
  <si>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</si>
  <si>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</si>
  <si>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</si>
  <si>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</si>
  <si>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</si>
  <si>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</si>
  <si>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</si>
  <si>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</si>
  <si>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</si>
  <si>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</si>
  <si>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</si>
  <si>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</si>
  <si>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</si>
  <si>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</si>
  <si>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</si>
  <si>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</si>
  <si>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</si>
  <si>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</si>
  <si>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</si>
  <si>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</si>
  <si>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</si>
  <si>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</si>
  <si>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</si>
  <si>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</si>
  <si>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</si>
  <si>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</si>
  <si>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</si>
  <si>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</si>
  <si>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</si>
  <si>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</si>
  <si>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</si>
  <si>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</si>
  <si>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</si>
  <si>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</si>
  <si>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</si>
  <si>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</si>
  <si>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</si>
  <si>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</si>
  <si>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</si>
  <si>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</si>
  <si>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</si>
  <si>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</si>
  <si>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</si>
  <si>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</si>
  <si>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</si>
  <si>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</si>
  <si>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</si>
  <si>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</si>
  <si>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</si>
  <si>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</si>
  <si>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</si>
  <si>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</si>
  <si>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</si>
  <si>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</si>
  <si>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</si>
  <si>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</si>
  <si>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</si>
  <si>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</si>
  <si>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</si>
  <si>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</si>
  <si>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</si>
  <si>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</si>
  <si>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</si>
  <si>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</si>
  <si>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</si>
  <si>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</si>
  <si>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</si>
  <si>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</si>
  <si>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</si>
  <si>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</si>
  <si>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</si>
  <si>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</si>
  <si>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</si>
  <si>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</si>
  <si>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</si>
  <si>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</si>
  <si>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</si>
  <si>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</si>
  <si>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</si>
  <si>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</si>
  <si>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</si>
  <si>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</si>
  <si>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</si>
  <si>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</si>
  <si>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</si>
  <si>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</si>
  <si>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</si>
  <si>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</si>
  <si>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</si>
  <si>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</si>
  <si>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</si>
  <si>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</si>
  <si>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</si>
  <si>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</si>
  <si>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</si>
  <si>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</si>
  <si>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</si>
  <si>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</si>
  <si>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</si>
  <si>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</si>
  <si>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</si>
  <si>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</si>
  <si>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</si>
  <si>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</si>
  <si>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</si>
  <si>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</si>
  <si>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</si>
  <si>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</si>
  <si>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</si>
  <si>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</si>
  <si>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</si>
  <si>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</si>
  <si>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</si>
  <si>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</si>
  <si>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</si>
  <si>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</si>
  <si>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</si>
  <si>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</si>
  <si>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</si>
  <si>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</si>
  <si>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</si>
  <si>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</si>
  <si>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</si>
  <si>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</si>
  <si>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</si>
  <si>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</si>
  <si>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</si>
  <si>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</si>
  <si>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</si>
  <si>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</si>
  <si>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</si>
  <si>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</si>
  <si>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</si>
  <si>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</si>
  <si>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</si>
  <si>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</si>
  <si>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</si>
  <si>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</si>
  <si>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</si>
  <si>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</si>
  <si>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</si>
  <si>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</si>
  <si>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</si>
  <si>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</si>
  <si>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</si>
  <si>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</si>
  <si>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</si>
  <si>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</si>
  <si>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</si>
  <si>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</si>
  <si>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</si>
  <si>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</si>
  <si>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</si>
  <si>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</si>
  <si>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</si>
  <si>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</si>
  <si>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</si>
  <si>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</si>
  <si>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</si>
  <si>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</si>
  <si>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</si>
  <si>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</si>
  <si>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</si>
  <si>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</si>
  <si>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</si>
  <si>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</si>
  <si>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</si>
  <si>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</si>
  <si>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</si>
  <si>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</si>
  <si>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</si>
  <si>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</si>
  <si>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</si>
  <si>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</si>
  <si>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</si>
  <si>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</si>
  <si>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</si>
  <si>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</si>
  <si>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</si>
  <si>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</si>
  <si>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</si>
  <si>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</si>
  <si>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</si>
  <si>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</si>
  <si>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</si>
  <si>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</si>
  <si>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</si>
  <si>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</si>
  <si>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</si>
  <si>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</si>
  <si>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</si>
  <si>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</si>
  <si>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</si>
  <si>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</si>
  <si>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</si>
  <si>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</si>
  <si>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</si>
  <si>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</si>
  <si>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</si>
  <si>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</si>
  <si>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</si>
  <si>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</si>
  <si>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</si>
  <si>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</si>
  <si>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</si>
  <si>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</si>
  <si>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</si>
  <si>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</si>
  <si>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</si>
  <si>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</si>
  <si>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</si>
  <si>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</si>
  <si>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</si>
  <si>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</si>
  <si>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</si>
  <si>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</si>
  <si>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</si>
  <si>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</si>
  <si>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</si>
  <si>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</si>
  <si>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</si>
  <si>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</si>
  <si>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</si>
  <si>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</si>
  <si>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</si>
  <si>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</si>
  <si>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</si>
  <si>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</si>
  <si>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</si>
  <si>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</si>
  <si>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</si>
  <si>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</si>
  <si>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</si>
  <si>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</si>
  <si>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</si>
  <si>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</si>
  <si>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</si>
  <si>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</si>
  <si>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</si>
  <si>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</si>
  <si>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</si>
  <si>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</si>
  <si>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</si>
  <si>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</si>
  <si>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</si>
  <si>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</si>
  <si>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</si>
  <si>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</si>
  <si>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</si>
  <si>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</si>
  <si>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</si>
  <si>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</si>
  <si>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</si>
  <si>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</si>
  <si>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</si>
  <si>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</si>
  <si>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</si>
  <si>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</si>
  <si>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</si>
  <si>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</si>
  <si>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</si>
  <si>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</si>
  <si>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</si>
  <si>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</si>
  <si>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</si>
  <si>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</si>
  <si>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</si>
  <si>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</si>
  <si>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</si>
  <si>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</si>
  <si>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</si>
  <si>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</si>
  <si>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</si>
  <si>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</si>
  <si>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</si>
  <si>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</si>
  <si>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</si>
  <si>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</si>
  <si>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</si>
  <si>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</si>
  <si>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</si>
  <si>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</si>
  <si>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</si>
  <si>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</si>
  <si>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</si>
  <si>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</si>
  <si>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</si>
  <si>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</si>
  <si>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</si>
  <si>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</si>
  <si>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</si>
  <si>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</si>
  <si>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</si>
  <si>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</si>
  <si>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</si>
  <si>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</si>
  <si>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</si>
  <si>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</si>
  <si>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</si>
  <si>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</si>
  <si>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</si>
  <si>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</si>
  <si>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</si>
  <si>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</si>
  <si>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</si>
  <si>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</si>
  <si>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</si>
  <si>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</si>
  <si>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</si>
  <si>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</si>
  <si>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</si>
  <si>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</si>
  <si>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</si>
  <si>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</si>
  <si>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</si>
  <si>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</si>
  <si>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</si>
  <si>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</si>
  <si>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</si>
  <si>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</si>
  <si>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</si>
  <si>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</si>
  <si>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</si>
  <si>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</si>
  <si>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</si>
  <si>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</si>
  <si>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</si>
  <si>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</si>
  <si>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</si>
  <si>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</si>
  <si>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</si>
  <si>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</si>
  <si>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</si>
  <si>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</si>
  <si>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</si>
  <si>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</si>
  <si>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</si>
  <si>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</si>
  <si>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</si>
  <si>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</si>
  <si>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</si>
  <si>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</si>
  <si>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</si>
  <si>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</si>
  <si>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</si>
  <si>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</si>
  <si>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</si>
  <si>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</si>
  <si>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</si>
  <si>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</si>
  <si>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</si>
  <si>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</si>
  <si>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</si>
  <si>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</si>
  <si>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</si>
  <si>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</si>
  <si>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</si>
  <si>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</si>
  <si>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</si>
  <si>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</si>
  <si>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</si>
  <si>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</si>
  <si>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</si>
  <si>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</si>
  <si>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</si>
  <si>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</si>
  <si>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</si>
  <si>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</si>
  <si>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</si>
  <si>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</si>
  <si>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</si>
  <si>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</si>
  <si>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</si>
  <si>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</si>
  <si>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</si>
  <si>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</si>
  <si>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</si>
  <si>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</si>
  <si>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</si>
  <si>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</si>
  <si>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</si>
  <si>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</si>
  <si>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</si>
  <si>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</si>
  <si>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</si>
  <si>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</si>
  <si>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</si>
  <si>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</si>
  <si>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</si>
  <si>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</si>
  <si>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</si>
  <si>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</si>
  <si>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</si>
  <si>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</si>
  <si>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</si>
  <si>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</si>
  <si>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</si>
  <si>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</si>
  <si>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</si>
  <si>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</si>
  <si>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</si>
  <si>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</si>
  <si>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</si>
  <si>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</si>
  <si>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</si>
  <si>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</si>
  <si>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</si>
  <si>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</si>
  <si>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</si>
  <si>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</si>
  <si>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</si>
  <si>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</si>
  <si>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</si>
  <si>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</si>
  <si>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</si>
  <si>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</si>
  <si>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</si>
  <si>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</si>
  <si>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</si>
  <si>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</si>
  <si>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</si>
  <si>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</si>
  <si>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</si>
  <si>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</si>
  <si>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</si>
  <si>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</si>
  <si>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</si>
  <si>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</si>
  <si>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</si>
  <si>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</si>
  <si>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</si>
  <si>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</si>
  <si>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</si>
  <si>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</si>
  <si>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</si>
  <si>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</si>
  <si>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</si>
  <si>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</si>
  <si>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</si>
  <si>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</si>
  <si>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</si>
  <si>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</si>
  <si>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</si>
  <si>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</si>
  <si>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</si>
  <si>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</si>
  <si>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</si>
  <si>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</si>
  <si>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</si>
  <si>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</si>
  <si>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</si>
  <si>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</si>
  <si>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</si>
  <si>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</si>
  <si>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</si>
  <si>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</si>
  <si>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</si>
  <si>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</si>
  <si>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</si>
  <si>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</si>
  <si>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</si>
  <si>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</si>
  <si>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</si>
  <si>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</si>
  <si>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</si>
  <si>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</si>
  <si>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</si>
  <si>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</si>
  <si>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</si>
  <si>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</si>
  <si>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</si>
  <si>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</si>
  <si>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</si>
  <si>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</si>
  <si>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</si>
  <si>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</si>
  <si>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</si>
  <si>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</si>
  <si>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</si>
  <si>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</si>
  <si>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</si>
  <si>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</si>
  <si>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</si>
  <si>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</si>
  <si>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</si>
  <si>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</si>
  <si>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</si>
  <si>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</si>
  <si>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</si>
  <si>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</si>
  <si>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</si>
  <si>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</si>
  <si>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</si>
  <si>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</si>
  <si>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</si>
  <si>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</si>
  <si>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</si>
  <si>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</si>
  <si>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</si>
  <si>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</si>
  <si>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</si>
  <si>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</si>
  <si>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</si>
  <si>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</si>
  <si>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</si>
  <si>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</si>
  <si>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</si>
  <si>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</si>
  <si>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</si>
  <si>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</si>
  <si>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</si>
  <si>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</si>
  <si>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</si>
  <si>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</si>
  <si>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</si>
  <si>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</si>
  <si>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</si>
  <si>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</si>
  <si>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</si>
  <si>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</si>
  <si>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</si>
  <si>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</si>
  <si>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</si>
  <si>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</si>
  <si>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</si>
  <si>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</si>
  <si>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</si>
  <si>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</si>
  <si>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</si>
  <si>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</si>
  <si>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</si>
  <si>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</si>
  <si>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</si>
  <si>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</si>
  <si>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</si>
  <si>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</si>
  <si>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</si>
  <si>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</si>
  <si>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</si>
  <si>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</si>
  <si>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</si>
  <si>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</si>
  <si>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</si>
  <si>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</si>
  <si>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</si>
  <si>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</si>
  <si>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</si>
  <si>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</si>
  <si>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</si>
  <si>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</si>
  <si>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</si>
  <si>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</si>
  <si>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</si>
  <si>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</si>
  <si>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</si>
  <si>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</si>
  <si>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</si>
  <si>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</si>
  <si>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</si>
  <si>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</si>
  <si>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</si>
  <si>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</si>
  <si>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</si>
  <si>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</si>
  <si>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</si>
  <si>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</si>
  <si>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</si>
  <si>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</si>
  <si>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</si>
  <si>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</si>
  <si>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</si>
  <si>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</si>
  <si>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</si>
  <si>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</si>
  <si>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</si>
  <si>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</si>
  <si>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</si>
  <si>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</si>
  <si>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</si>
  <si>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</si>
  <si>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</si>
  <si>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</si>
  <si>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</si>
  <si>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</si>
  <si>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</si>
  <si>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</si>
  <si>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</si>
  <si>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</si>
  <si>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</si>
  <si>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</si>
  <si>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</si>
  <si>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</si>
  <si>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</si>
  <si>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</si>
  <si>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</si>
  <si>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</si>
  <si>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</si>
  <si>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</si>
  <si>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</si>
  <si>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</si>
  <si>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</si>
  <si>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</si>
  <si>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</si>
  <si>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</si>
  <si>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</si>
  <si>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</si>
  <si>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</si>
  <si>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</si>
  <si>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</si>
  <si>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</si>
  <si>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</si>
  <si>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</si>
  <si>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</si>
  <si>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</si>
  <si>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</si>
  <si>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</si>
  <si>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</si>
  <si>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</si>
  <si>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</si>
  <si>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</si>
  <si>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</si>
  <si>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</si>
  <si>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</si>
  <si>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</si>
  <si>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</si>
  <si>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</si>
  <si>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</si>
  <si>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</si>
  <si>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</si>
  <si>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</si>
  <si>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</si>
  <si>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</si>
  <si>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</si>
  <si>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</si>
  <si>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</si>
  <si>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</si>
  <si>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</si>
  <si>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</si>
  <si>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</si>
  <si>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</si>
  <si>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</si>
  <si>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</si>
  <si>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</si>
  <si>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</si>
  <si>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</si>
  <si>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</si>
  <si>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</si>
  <si>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</si>
  <si>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</si>
  <si>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</si>
  <si>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</si>
  <si>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</si>
  <si>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</si>
  <si>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</si>
  <si>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</si>
  <si>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</si>
  <si>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</si>
  <si>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</si>
  <si>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</si>
  <si>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</si>
  <si>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</si>
  <si>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</si>
  <si>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</si>
  <si>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</si>
  <si>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</si>
  <si>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</si>
  <si>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</si>
  <si>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</si>
  <si>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</si>
  <si>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</si>
  <si>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</si>
  <si>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</si>
  <si>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</si>
  <si>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</si>
  <si>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</si>
  <si>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</si>
  <si>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</si>
  <si>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</si>
  <si>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</si>
  <si>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</si>
  <si>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</si>
  <si>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</si>
  <si>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</si>
  <si>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</si>
  <si>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</si>
  <si>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</si>
  <si>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</si>
  <si>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</si>
  <si>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</si>
  <si>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</si>
  <si>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</si>
  <si>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</si>
  <si>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</si>
  <si>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</si>
  <si>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</si>
  <si>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</si>
  <si>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</si>
  <si>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</si>
  <si>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</si>
  <si>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</si>
  <si>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</si>
  <si>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</si>
  <si>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</si>
  <si>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</si>
  <si>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</si>
  <si>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</si>
  <si>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</si>
  <si>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</si>
  <si>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</si>
  <si>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</si>
  <si>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</si>
  <si>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</si>
  <si>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</si>
  <si>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</si>
  <si>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</si>
  <si>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</si>
  <si>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</si>
  <si>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</si>
  <si>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</si>
  <si>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</si>
  <si>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</si>
  <si>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</si>
  <si>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</si>
  <si>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</si>
  <si>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</si>
  <si>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</si>
  <si>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</si>
  <si>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</si>
  <si>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</si>
  <si>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</si>
  <si>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</si>
  <si>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</si>
  <si>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</si>
  <si>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</si>
  <si>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</si>
  <si>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</si>
  <si>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</si>
  <si>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</si>
  <si>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</si>
  <si>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</si>
  <si>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</si>
  <si>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</si>
  <si>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</si>
  <si>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</si>
  <si>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</si>
  <si>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</si>
  <si>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</si>
  <si>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</si>
  <si>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</si>
  <si>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</si>
  <si>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</si>
  <si>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</si>
  <si>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</si>
  <si>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</si>
  <si>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</si>
  <si>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</si>
  <si>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</si>
  <si>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</si>
  <si>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</si>
  <si>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</si>
  <si>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</si>
  <si>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</si>
  <si>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</si>
  <si>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</si>
  <si>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</si>
  <si>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</si>
  <si>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</si>
  <si>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</si>
  <si>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</si>
  <si>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</si>
  <si>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</si>
  <si>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</si>
  <si>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</si>
  <si>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</si>
  <si>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</si>
  <si>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</si>
  <si>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</si>
  <si>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</si>
  <si>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</si>
  <si>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</si>
  <si>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</si>
  <si>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</si>
  <si>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</si>
  <si>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</si>
  <si>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</si>
  <si>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</si>
  <si>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</si>
  <si>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</si>
  <si>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</si>
  <si>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</si>
  <si>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</si>
  <si>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</si>
  <si>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</si>
  <si>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</si>
  <si>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</si>
  <si>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</si>
  <si>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</si>
  <si>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</si>
  <si>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</si>
  <si>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</si>
  <si>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</si>
  <si>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</si>
  <si>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</si>
  <si>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</si>
  <si>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</si>
  <si>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</si>
  <si>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</si>
  <si>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</si>
  <si>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</si>
  <si>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</si>
  <si>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</si>
  <si>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</si>
  <si>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</si>
  <si>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</si>
  <si>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</si>
  <si>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</si>
  <si>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</si>
  <si>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</si>
  <si>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</si>
  <si>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</si>
  <si>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</si>
  <si>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</si>
  <si>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</si>
  <si>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</si>
  <si>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</si>
  <si>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</si>
  <si>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</si>
  <si>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</si>
  <si>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</si>
  <si>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</si>
  <si>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</si>
  <si>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</si>
  <si>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</si>
  <si>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</si>
  <si>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</si>
  <si>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</si>
  <si>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</si>
  <si>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</si>
  <si>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</si>
  <si>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</si>
  <si>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</si>
  <si>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</si>
  <si>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</si>
  <si>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</si>
  <si>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</si>
  <si>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</si>
  <si>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</si>
  <si>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</si>
  <si>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</si>
  <si>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</si>
  <si>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</si>
  <si>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</si>
  <si>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</si>
  <si>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</si>
  <si>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</si>
  <si>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</si>
  <si>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</si>
  <si>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</si>
  <si>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</si>
  <si>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</si>
  <si>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</si>
  <si>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</si>
  <si>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</si>
  <si>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</si>
  <si>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</si>
  <si>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</si>
  <si>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</si>
  <si>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</si>
  <si>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</si>
  <si>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</si>
  <si>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</si>
  <si>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</si>
  <si>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</si>
  <si>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</si>
  <si>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</si>
  <si>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</si>
  <si>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</si>
  <si>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</si>
  <si>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</si>
  <si>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</si>
  <si>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</si>
  <si>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</si>
  <si>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</si>
  <si>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</si>
  <si>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</si>
  <si>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</si>
  <si>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</si>
  <si>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</si>
  <si>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</si>
  <si>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</si>
  <si>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</si>
  <si>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</si>
  <si>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</si>
  <si>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</si>
  <si>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</si>
  <si>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</si>
  <si>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</si>
  <si>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</si>
  <si>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</si>
  <si>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</si>
  <si>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</si>
  <si>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</si>
  <si>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</si>
  <si>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</si>
  <si>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</si>
  <si>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</si>
  <si>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</si>
  <si>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</si>
  <si>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</si>
  <si>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</si>
  <si>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</si>
  <si>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</si>
  <si>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</si>
  <si>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</si>
  <si>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</si>
  <si>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</si>
  <si>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</si>
  <si>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</si>
  <si>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</si>
  <si>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</si>
  <si>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</si>
  <si>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</si>
  <si>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</si>
  <si>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</si>
  <si>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</si>
  <si>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</si>
  <si>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</si>
  <si>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</si>
  <si>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</si>
  <si>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</si>
  <si>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</si>
  <si>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</si>
  <si>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</si>
  <si>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</si>
  <si>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</si>
  <si>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</si>
  <si>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</si>
  <si>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</si>
  <si>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</si>
  <si>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</si>
  <si>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</si>
  <si>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</si>
  <si>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</si>
  <si>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</si>
  <si>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</si>
  <si>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</si>
  <si>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</si>
  <si>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</si>
  <si>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</si>
  <si>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</si>
  <si>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</si>
  <si>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</si>
  <si>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</si>
  <si>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</si>
  <si>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</si>
  <si>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</si>
  <si>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</si>
  <si>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</si>
  <si>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</si>
  <si>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</si>
  <si>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</si>
  <si>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</si>
  <si>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</si>
  <si>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</si>
  <si>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</si>
  <si>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</si>
  <si>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</si>
  <si>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</si>
  <si>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</si>
  <si>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</si>
  <si>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</si>
  <si>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</si>
  <si>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</si>
  <si>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</si>
  <si>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</si>
  <si>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</si>
  <si>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</si>
  <si>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</si>
  <si>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</si>
  <si>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</si>
  <si>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</si>
  <si>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</si>
  <si>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</si>
  <si>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</si>
  <si>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</si>
  <si>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</si>
  <si>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</si>
  <si>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</si>
  <si>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</si>
  <si>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</si>
  <si>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</si>
  <si>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</si>
  <si>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</si>
  <si>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</si>
  <si>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</si>
  <si>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</si>
  <si>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</si>
  <si>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</si>
  <si>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</si>
  <si>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</si>
  <si>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</si>
  <si>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</si>
  <si>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</si>
  <si>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</si>
  <si>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</si>
  <si>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</si>
  <si>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</si>
  <si>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</si>
  <si>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</si>
  <si>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</si>
  <si>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</si>
  <si>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</si>
  <si>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</si>
  <si>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</si>
  <si>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</si>
  <si>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</si>
  <si>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</si>
  <si>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</si>
  <si>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</si>
  <si>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</si>
  <si>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</si>
  <si>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</si>
  <si>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</si>
  <si>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</si>
  <si>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</si>
  <si>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</si>
  <si>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</si>
  <si>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</si>
  <si>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</si>
  <si>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</si>
  <si>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</si>
  <si>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</si>
  <si>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</si>
  <si>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</si>
  <si>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</si>
  <si>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</si>
  <si>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</si>
  <si>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</si>
  <si>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</si>
  <si>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</si>
  <si>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</si>
  <si>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</si>
  <si>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</si>
  <si>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</si>
  <si>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</si>
  <si>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</si>
  <si>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</si>
  <si>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</si>
  <si>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</si>
  <si>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</si>
  <si>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</si>
  <si>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</si>
  <si>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</si>
  <si>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</si>
  <si>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</si>
  <si>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</si>
  <si>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</si>
  <si>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</si>
  <si>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</si>
  <si>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</si>
  <si>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</si>
  <si>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</si>
  <si>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</si>
  <si>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</si>
  <si>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</si>
  <si>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</si>
  <si>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</si>
  <si>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</si>
  <si>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</si>
  <si>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</si>
  <si>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</si>
  <si>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</si>
  <si>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</si>
  <si>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</si>
  <si>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</si>
  <si>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</si>
  <si>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</si>
  <si>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</si>
  <si>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</si>
  <si>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</si>
  <si>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</si>
  <si>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</si>
  <si>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</si>
  <si>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</si>
  <si>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</si>
  <si>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</si>
  <si>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</si>
  <si>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</si>
  <si>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</si>
  <si>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</si>
  <si>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</si>
  <si>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</si>
  <si>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</si>
  <si>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</si>
  <si>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</si>
  <si>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</si>
  <si>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</si>
  <si>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</si>
  <si>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</si>
  <si>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</si>
  <si>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</si>
  <si>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</si>
  <si>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</si>
  <si>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</si>
  <si>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</si>
  <si>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</si>
  <si>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</si>
  <si>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</si>
  <si>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</si>
  <si>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</si>
  <si>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</si>
  <si>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</si>
  <si>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</si>
  <si>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</si>
  <si>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</si>
  <si>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</si>
  <si>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</si>
  <si>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</si>
  <si>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</si>
  <si>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</si>
  <si>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</si>
  <si>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</si>
  <si>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</si>
  <si>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</si>
  <si>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</si>
  <si>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</si>
  <si>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</si>
  <si>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</si>
  <si>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</si>
  <si>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</si>
  <si>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</si>
  <si>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</si>
  <si>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</si>
  <si>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</si>
  <si>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</si>
  <si>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</si>
  <si>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</si>
  <si>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</si>
  <si>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</si>
  <si>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</si>
  <si>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</si>
  <si>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</si>
  <si>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</si>
  <si>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</si>
  <si>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</si>
  <si>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</si>
  <si>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</si>
  <si>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</si>
  <si>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</si>
  <si>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</si>
  <si>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</si>
  <si>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</si>
  <si>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</si>
  <si>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</si>
  <si>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</si>
  <si>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</si>
  <si>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</si>
  <si>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</si>
  <si>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</si>
  <si>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</si>
  <si>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</si>
  <si>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</si>
  <si>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</si>
  <si>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</si>
  <si>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</si>
  <si>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</si>
  <si>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</si>
  <si>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</si>
  <si>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</si>
  <si>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</si>
  <si>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</si>
  <si>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</si>
  <si>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</si>
  <si>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</si>
  <si>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</si>
  <si>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</si>
  <si>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</si>
  <si>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</si>
  <si>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</si>
  <si>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</si>
  <si>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</si>
  <si>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</si>
  <si>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</si>
  <si>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</si>
  <si>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</si>
  <si>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</si>
  <si>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</si>
  <si>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</si>
  <si>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</si>
  <si>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</si>
  <si>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</si>
  <si>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</si>
  <si>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</si>
  <si>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</si>
  <si>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</si>
  <si>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</si>
  <si>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</si>
  <si>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</si>
  <si>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</si>
  <si>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</si>
  <si>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</si>
  <si>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</si>
  <si>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</si>
  <si>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</si>
  <si>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</si>
  <si>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</si>
  <si>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</si>
  <si>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</si>
  <si>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</si>
  <si>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</si>
  <si>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</si>
  <si>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</si>
  <si>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</si>
  <si>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</si>
  <si>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</si>
  <si>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</si>
  <si>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</si>
  <si>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</si>
  <si>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</si>
  <si>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</si>
  <si>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</si>
  <si>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</si>
  <si>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</si>
  <si>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</si>
  <si>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</si>
  <si>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</si>
  <si>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</si>
  <si>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</si>
  <si>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</si>
  <si>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</si>
  <si>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</si>
  <si>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</si>
  <si>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</si>
  <si>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</si>
  <si>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</si>
  <si>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</si>
  <si>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</si>
  <si>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</si>
  <si>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</si>
  <si>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</si>
  <si>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</si>
  <si>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</si>
  <si>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</si>
  <si>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</si>
  <si>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</si>
  <si>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</si>
  <si>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</si>
  <si>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</si>
  <si>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</si>
  <si>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</si>
  <si>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</si>
  <si>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</si>
  <si>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</si>
  <si>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</si>
  <si>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</si>
  <si>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</si>
  <si>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</si>
  <si>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</si>
  <si>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</si>
  <si>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</si>
  <si>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</si>
  <si>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</si>
  <si>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</si>
  <si>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</si>
  <si>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</si>
  <si>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</si>
  <si>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</si>
  <si>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</si>
  <si>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</si>
  <si>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</si>
  <si>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</si>
  <si>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</si>
  <si>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</si>
  <si>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</si>
  <si>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</si>
  <si>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</si>
  <si>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</si>
  <si>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</si>
  <si>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</si>
  <si>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</si>
  <si>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</si>
  <si>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</si>
  <si>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</si>
  <si>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</si>
  <si>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</si>
  <si>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</si>
  <si>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</si>
  <si>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</si>
  <si>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</si>
  <si>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</si>
  <si>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</si>
  <si>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</si>
  <si>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</si>
  <si>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</si>
  <si>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</si>
  <si>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</si>
  <si>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</si>
  <si>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</si>
  <si>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</si>
  <si>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</si>
  <si>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</si>
  <si>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</si>
  <si>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</si>
  <si>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</si>
  <si>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</si>
  <si>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</si>
  <si>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</si>
  <si>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</si>
  <si>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</si>
  <si>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</si>
  <si>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</si>
  <si>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</si>
  <si>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</si>
  <si>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</si>
  <si>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</si>
  <si>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</si>
  <si>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</si>
  <si>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</si>
  <si>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</si>
  <si>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</si>
  <si>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</si>
  <si>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</si>
  <si>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</si>
  <si>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</si>
  <si>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</si>
  <si>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</si>
  <si>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</si>
  <si>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</si>
  <si>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</si>
  <si>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</si>
  <si>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</si>
  <si>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</si>
  <si>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</si>
  <si>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</si>
  <si>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</si>
  <si>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</si>
  <si>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</si>
  <si>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</si>
  <si>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</si>
  <si>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</si>
  <si>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</si>
  <si>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</si>
  <si>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</si>
  <si>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</si>
  <si>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</si>
  <si>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</si>
  <si>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</si>
  <si>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</si>
  <si>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</si>
  <si>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</si>
  <si>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</si>
  <si>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</si>
  <si>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</si>
  <si>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</si>
  <si>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</si>
  <si>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</si>
  <si>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</si>
  <si>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</si>
  <si>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</si>
  <si>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</si>
  <si>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</si>
  <si>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</si>
  <si>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</si>
  <si>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</si>
  <si>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</si>
  <si>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</si>
  <si>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</si>
  <si>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</si>
  <si>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</si>
  <si>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</si>
  <si>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</si>
  <si>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</si>
  <si>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</si>
  <si>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</si>
  <si>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</si>
  <si>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</si>
  <si>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</si>
  <si>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</si>
  <si>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</si>
  <si>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</si>
  <si>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</si>
  <si>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</si>
  <si>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</si>
  <si>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</si>
  <si>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</si>
  <si>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</si>
  <si>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</si>
  <si>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</si>
  <si>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</si>
  <si>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</si>
  <si>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</si>
  <si>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</si>
  <si>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</si>
  <si>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</si>
  <si>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</si>
  <si>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</si>
  <si>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</si>
  <si>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</si>
  <si>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</si>
  <si>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</si>
  <si>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</si>
  <si>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</si>
  <si>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</si>
  <si>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</si>
  <si>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</si>
  <si>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</si>
  <si>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</si>
  <si>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</si>
  <si>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</si>
  <si>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</si>
  <si>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</si>
  <si>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</si>
  <si>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</si>
  <si>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</si>
  <si>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</si>
  <si>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</si>
  <si>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</si>
  <si>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</si>
  <si>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</si>
  <si>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</si>
  <si>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</si>
  <si>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</si>
  <si>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</si>
  <si>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</si>
  <si>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</si>
  <si>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</si>
  <si>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</si>
  <si>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</si>
  <si>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</si>
  <si>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</si>
  <si>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</si>
  <si>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</si>
  <si>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</si>
  <si>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</si>
  <si>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</si>
  <si>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</si>
  <si>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</si>
  <si>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</si>
  <si>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</si>
  <si>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</si>
  <si>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</si>
  <si>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</si>
  <si>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</si>
  <si>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</si>
  <si>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</si>
  <si>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</si>
  <si>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</si>
  <si>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</si>
  <si>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</si>
  <si>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</si>
  <si>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</si>
  <si>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</si>
  <si>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</si>
  <si>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</si>
  <si>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</si>
  <si>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</si>
  <si>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</si>
  <si>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</si>
  <si>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</si>
  <si>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</si>
  <si>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</si>
  <si>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</si>
  <si>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</si>
  <si>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</si>
  <si>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</si>
  <si>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</si>
  <si>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</si>
  <si>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</si>
  <si>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</si>
  <si>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</si>
  <si>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</si>
  <si>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</si>
  <si>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</si>
  <si>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</si>
  <si>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</si>
  <si>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</si>
  <si>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</si>
  <si>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</si>
  <si>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</si>
  <si>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</si>
  <si>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</si>
  <si>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</si>
  <si>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</si>
  <si>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</si>
  <si>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</si>
  <si>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</si>
  <si>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</si>
  <si>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</si>
  <si>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</si>
  <si>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</si>
  <si>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</si>
  <si>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</si>
  <si>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</si>
  <si>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</si>
  <si>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</si>
  <si>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</si>
  <si>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</si>
  <si>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</si>
  <si>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</si>
  <si>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</si>
  <si>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</si>
  <si>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</si>
  <si>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</si>
  <si>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</si>
  <si>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</si>
  <si>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</si>
  <si>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</si>
  <si>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</si>
  <si>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</si>
  <si>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</si>
  <si>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</si>
  <si>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</si>
  <si>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</si>
  <si>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</si>
  <si>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</si>
  <si>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</si>
  <si>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</si>
  <si>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</si>
  <si>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</si>
  <si>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</si>
  <si>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</si>
  <si>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</si>
  <si>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</si>
  <si>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</si>
  <si>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</si>
  <si>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</si>
  <si>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</si>
  <si>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</si>
  <si>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</si>
  <si>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</si>
  <si>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</si>
  <si>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</si>
  <si>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</si>
  <si>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</si>
  <si>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</si>
  <si>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</si>
  <si>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</si>
  <si>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</si>
  <si>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</si>
  <si>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</si>
  <si>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</si>
  <si>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</si>
  <si>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</si>
  <si>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</si>
  <si>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</si>
  <si>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</si>
  <si>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</si>
  <si>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</si>
  <si>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</si>
  <si>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</si>
  <si>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</si>
  <si>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</si>
  <si>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</si>
  <si>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</si>
  <si>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</si>
  <si>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</si>
  <si>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</si>
  <si>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</si>
  <si>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</si>
  <si>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</si>
  <si>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</si>
  <si>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</si>
  <si>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</si>
  <si>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</si>
  <si>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</si>
  <si>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</si>
  <si>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</si>
  <si>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</si>
  <si>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</si>
  <si>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</si>
  <si>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</si>
  <si>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</si>
  <si>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</si>
  <si>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</si>
  <si>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</si>
  <si>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</si>
  <si>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</si>
  <si>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</si>
  <si>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</si>
  <si>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</si>
  <si>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</si>
  <si>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</si>
  <si>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</si>
  <si>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</si>
  <si>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</si>
  <si>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</si>
  <si>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</si>
  <si>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</si>
  <si>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</si>
  <si>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</si>
  <si>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</si>
  <si>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</si>
  <si>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</si>
  <si>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</si>
  <si>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</si>
  <si>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</si>
  <si>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</si>
  <si>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</si>
  <si>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</si>
  <si>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</si>
  <si>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</si>
  <si>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</si>
  <si>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</si>
  <si>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</si>
  <si>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</si>
  <si>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</si>
  <si>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</si>
  <si>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</si>
  <si>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</si>
  <si>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</si>
  <si>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</si>
  <si>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</si>
  <si>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</si>
  <si>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</si>
  <si>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</si>
  <si>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</si>
  <si>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</si>
  <si>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</si>
  <si>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</si>
  <si>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</si>
  <si>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</si>
  <si>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</si>
  <si>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</si>
  <si>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</si>
  <si>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</si>
  <si>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</si>
  <si>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</si>
  <si>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</si>
  <si>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</si>
  <si>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</si>
  <si>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</si>
  <si>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</si>
  <si>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</si>
  <si>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</si>
  <si>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</si>
  <si>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</si>
  <si>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</si>
  <si>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</si>
  <si>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</si>
  <si>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</si>
  <si>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</si>
  <si>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</si>
  <si>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</si>
  <si>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</si>
  <si>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</si>
  <si>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</si>
  <si>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</si>
  <si>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</si>
  <si>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</si>
  <si>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</si>
  <si>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</si>
  <si>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</si>
  <si>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</si>
  <si>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</si>
  <si>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</si>
  <si>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</si>
  <si>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</si>
  <si>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</si>
  <si>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</si>
  <si>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</si>
  <si>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</si>
  <si>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</si>
  <si>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</si>
  <si>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</si>
  <si>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</si>
  <si>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</si>
  <si>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</si>
  <si>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</si>
  <si>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</si>
  <si>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</si>
  <si>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</si>
  <si>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</si>
  <si>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</si>
  <si>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</si>
  <si>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</si>
  <si>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</si>
  <si>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</si>
  <si>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</si>
  <si>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</si>
  <si>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</si>
  <si>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</si>
  <si>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</si>
  <si>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</si>
  <si>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</si>
  <si>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</si>
  <si>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</si>
  <si>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</si>
  <si>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</si>
  <si>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</si>
  <si>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</si>
  <si>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</si>
  <si>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</si>
  <si>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</si>
  <si>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</si>
  <si>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</si>
  <si>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</si>
  <si>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</si>
  <si>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</si>
  <si>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</si>
  <si>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</si>
  <si>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</si>
  <si>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</si>
  <si>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</si>
  <si>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</si>
  <si>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</si>
  <si>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</si>
  <si>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</si>
  <si>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</si>
  <si>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</si>
  <si>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</si>
  <si>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</si>
  <si>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</si>
  <si>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</si>
  <si>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</si>
  <si>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</si>
  <si>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</si>
  <si>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</si>
  <si>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</si>
  <si>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</si>
  <si>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</si>
  <si>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</si>
  <si>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</si>
  <si>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</si>
  <si>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</si>
  <si>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</si>
  <si>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</si>
  <si>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</si>
  <si>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</si>
  <si>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</si>
  <si>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</si>
  <si>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</si>
  <si>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</si>
  <si>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</si>
  <si>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</si>
  <si>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</si>
  <si>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</si>
  <si>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</si>
  <si>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</si>
  <si>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</si>
  <si>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</si>
  <si>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</si>
  <si>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</si>
  <si>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</si>
  <si>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</si>
  <si>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</si>
  <si>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</si>
  <si>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</si>
  <si>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</si>
  <si>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</si>
  <si>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</si>
  <si>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</si>
  <si>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</si>
  <si>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</si>
  <si>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</si>
  <si>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</si>
  <si>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</si>
  <si>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</si>
  <si>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</si>
  <si>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</si>
  <si>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</si>
  <si>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</si>
  <si>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</si>
  <si>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</si>
  <si>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</si>
  <si>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</si>
  <si>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</si>
  <si>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</si>
  <si>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</si>
  <si>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</si>
  <si>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</si>
  <si>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</si>
  <si>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</si>
  <si>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</si>
  <si>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</si>
  <si>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</si>
  <si>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</si>
  <si>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</si>
  <si>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</si>
  <si>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</si>
  <si>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</si>
  <si>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</si>
  <si>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</si>
  <si>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</si>
  <si>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</si>
  <si>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</si>
  <si>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</si>
  <si>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</si>
  <si>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</si>
  <si>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</si>
  <si>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</si>
  <si>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</si>
  <si>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</si>
  <si>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</si>
  <si>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</si>
  <si>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</si>
  <si>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</si>
  <si>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</si>
  <si>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</si>
  <si>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</si>
  <si>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</si>
  <si>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</si>
  <si>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</si>
  <si>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</si>
  <si>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</si>
  <si>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</si>
  <si>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</si>
  <si>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</si>
  <si>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</si>
  <si>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</si>
  <si>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</si>
  <si>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</si>
  <si>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</si>
  <si>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</si>
  <si>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</si>
  <si>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</si>
  <si>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</si>
  <si>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</si>
  <si>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</si>
  <si>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</si>
  <si>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</si>
  <si>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</si>
  <si>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</si>
  <si>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</si>
  <si>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</si>
  <si>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</si>
  <si>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</si>
  <si>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</si>
  <si>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</si>
  <si>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</si>
  <si>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</si>
  <si>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</si>
  <si>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</si>
  <si>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</si>
  <si>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</si>
  <si>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</si>
  <si>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</si>
  <si>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</si>
  <si>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</si>
  <si>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</si>
  <si>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</si>
  <si>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</si>
  <si>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</si>
  <si>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</si>
  <si>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</si>
  <si>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</si>
  <si>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</si>
  <si>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</si>
  <si>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</si>
  <si>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</si>
  <si>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</si>
  <si>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</si>
  <si>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</si>
  <si>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</si>
  <si>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</si>
  <si>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</si>
  <si>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</si>
  <si>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</si>
  <si>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</si>
  <si>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</si>
  <si>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</si>
  <si>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</si>
  <si>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</si>
  <si>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</si>
  <si>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</si>
  <si>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</si>
  <si>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</si>
  <si>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</si>
  <si>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</si>
  <si>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</si>
  <si>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</si>
  <si>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</si>
  <si>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</si>
  <si>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</si>
  <si>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</si>
  <si>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</si>
  <si>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</si>
  <si>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</si>
  <si>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</si>
  <si>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</si>
  <si>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</si>
  <si>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</si>
  <si>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</si>
  <si>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</si>
  <si>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</si>
  <si>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</si>
  <si>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</si>
  <si>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</si>
  <si>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</si>
  <si>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</si>
  <si>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</si>
  <si>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</si>
  <si>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</si>
  <si>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</si>
  <si>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</si>
  <si>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</si>
  <si>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</si>
  <si>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</si>
  <si>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</si>
  <si>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</si>
  <si>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</si>
  <si>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</si>
  <si>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</si>
  <si>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</si>
  <si>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</si>
  <si>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</si>
  <si>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</si>
  <si>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</si>
  <si>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</si>
  <si>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</si>
  <si>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</si>
  <si>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</si>
  <si>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</si>
  <si>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</si>
  <si>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</si>
  <si>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</si>
  <si>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</si>
  <si>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</si>
  <si>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</si>
  <si>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</si>
  <si>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</si>
  <si>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</si>
  <si>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</si>
  <si>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</si>
  <si>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</si>
  <si>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</si>
  <si>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</si>
  <si>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</si>
  <si>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</si>
  <si>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</si>
  <si>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</si>
  <si>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</si>
  <si>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</si>
  <si>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</si>
  <si>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</si>
  <si>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</si>
  <si>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</si>
  <si>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</si>
  <si>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</si>
  <si>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</si>
  <si>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</si>
  <si>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</si>
  <si>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</si>
  <si>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</si>
  <si>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</si>
  <si>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</si>
  <si>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</si>
  <si>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</si>
  <si>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</si>
  <si>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</si>
  <si>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</si>
  <si>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</si>
  <si>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</si>
  <si>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</si>
  <si>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</si>
  <si>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</si>
  <si>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</si>
  <si>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</si>
  <si>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</si>
  <si>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</si>
  <si>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</si>
  <si>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</si>
  <si>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</si>
  <si>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</si>
  <si>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</si>
  <si>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</si>
  <si>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</si>
  <si>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</si>
  <si>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</si>
  <si>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</si>
  <si>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</si>
  <si>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</si>
  <si>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</si>
  <si>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</si>
  <si>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</si>
  <si>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</si>
  <si>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</si>
  <si>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</si>
  <si>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</si>
  <si>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</si>
  <si>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</si>
  <si>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</si>
  <si>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</si>
  <si>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</si>
  <si>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</si>
  <si>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</si>
  <si>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</si>
  <si>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</si>
  <si>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</si>
  <si>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</si>
  <si>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</si>
  <si>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</si>
  <si>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</si>
  <si>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</si>
  <si>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</si>
  <si>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</si>
  <si>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</si>
  <si>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</si>
  <si>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</si>
  <si>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</si>
  <si>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</si>
  <si>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</si>
  <si>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</si>
  <si>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</si>
  <si>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</si>
  <si>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</si>
  <si>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</si>
  <si>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</si>
  <si>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</si>
  <si>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</si>
  <si>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</si>
  <si>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</si>
  <si>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</si>
  <si>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</si>
  <si>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</si>
  <si>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</si>
  <si>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</si>
  <si>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</si>
  <si>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</si>
  <si>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</si>
  <si>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</si>
  <si>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</si>
  <si>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</si>
  <si>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</si>
  <si>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</si>
  <si>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</si>
  <si>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</si>
  <si>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</si>
  <si>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</si>
  <si>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</si>
  <si>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</si>
  <si>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</si>
  <si>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</si>
  <si>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</si>
  <si>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</si>
  <si>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</si>
  <si>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</si>
  <si>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</si>
  <si>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</si>
  <si>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</si>
  <si>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</si>
  <si>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</si>
  <si>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</si>
  <si>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</si>
  <si>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</si>
  <si>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</si>
  <si>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</si>
  <si>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</si>
  <si>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</si>
  <si>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</si>
  <si>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</si>
  <si>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</si>
  <si>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</si>
  <si>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</si>
  <si>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</si>
  <si>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</si>
  <si>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</si>
  <si>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</si>
  <si>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</si>
  <si>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</si>
  <si>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</si>
  <si>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</si>
  <si>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</si>
  <si>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</si>
  <si>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</si>
  <si>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</si>
  <si>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</si>
  <si>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</si>
  <si>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</si>
  <si>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</si>
  <si>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</si>
  <si>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</si>
  <si>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</si>
  <si>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</si>
  <si>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</si>
  <si>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</si>
  <si>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</si>
  <si>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</si>
  <si>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</si>
  <si>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</si>
  <si>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</si>
  <si>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</si>
  <si>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</si>
  <si>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</si>
  <si>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</si>
  <si>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</si>
  <si>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</si>
  <si>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</si>
  <si>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</si>
  <si>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</si>
  <si>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</si>
  <si>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</si>
  <si>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</si>
  <si>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</si>
  <si>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</si>
  <si>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</si>
  <si>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</si>
  <si>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</si>
  <si>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</si>
  <si>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</si>
  <si>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</si>
  <si>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</si>
  <si>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</si>
  <si>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</si>
  <si>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</si>
  <si>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</si>
  <si>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</si>
  <si>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</si>
  <si>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</si>
  <si>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</si>
  <si>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</si>
  <si>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</si>
  <si>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</si>
  <si>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</si>
  <si>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</si>
  <si>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</si>
  <si>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</si>
  <si>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</si>
  <si>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</si>
  <si>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</si>
  <si>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</si>
  <si>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</si>
  <si>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</si>
  <si>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</si>
  <si>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</si>
  <si>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</si>
  <si>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</si>
  <si>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</si>
  <si>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</si>
  <si>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</si>
  <si>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</si>
  <si>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</si>
  <si>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</si>
  <si>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</si>
  <si>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</si>
  <si>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</si>
  <si>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</si>
  <si>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</si>
  <si>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</si>
  <si>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</si>
  <si>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</si>
  <si>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</si>
  <si>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</si>
  <si>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</si>
  <si>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</si>
  <si>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</si>
  <si>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</si>
  <si>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</si>
  <si>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</si>
  <si>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</si>
  <si>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</si>
  <si>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</si>
  <si>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</si>
  <si>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</si>
  <si>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</si>
  <si>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</si>
  <si>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</si>
  <si>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</si>
  <si>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</si>
  <si>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</si>
  <si>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</si>
  <si>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</si>
  <si>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</si>
  <si>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</si>
  <si>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</si>
  <si>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</si>
  <si>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</si>
  <si>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</si>
  <si>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</si>
  <si>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</si>
  <si>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</si>
  <si>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</si>
  <si>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</si>
  <si>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</si>
  <si>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</si>
  <si>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</si>
  <si>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</si>
  <si>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</si>
  <si>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</si>
  <si>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</si>
  <si>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</si>
  <si>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</si>
  <si>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</si>
  <si>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</si>
  <si>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</si>
  <si>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</si>
  <si>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</si>
  <si>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</si>
  <si>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</si>
  <si>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</si>
  <si>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</si>
  <si>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</si>
  <si>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</si>
  <si>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</si>
  <si>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</si>
  <si>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</si>
  <si>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</si>
  <si>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</si>
  <si>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</si>
  <si>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</si>
  <si>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</si>
  <si>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</si>
  <si>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</si>
  <si>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</si>
  <si>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</si>
  <si>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</si>
  <si>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</si>
  <si>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</si>
  <si>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</si>
  <si>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</si>
  <si>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</si>
  <si>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</si>
  <si>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</si>
  <si>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</si>
  <si>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</si>
  <si>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</si>
  <si>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</si>
  <si>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</si>
  <si>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</si>
  <si>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</si>
  <si>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</si>
  <si>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</si>
  <si>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</si>
  <si>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</si>
  <si>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</si>
  <si>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</si>
  <si>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</si>
  <si>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</si>
  <si>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</si>
  <si>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</si>
  <si>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</si>
  <si>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</si>
  <si>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</si>
  <si>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</si>
  <si>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</si>
  <si>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</si>
  <si>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</si>
  <si>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</si>
  <si>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</si>
  <si>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</si>
  <si>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</si>
  <si>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</si>
  <si>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</si>
  <si>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</si>
  <si>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</si>
  <si>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</si>
  <si>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</si>
  <si>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</si>
  <si>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</si>
  <si>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</si>
  <si>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</si>
  <si>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</si>
  <si>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</si>
  <si>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</si>
  <si>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</si>
  <si>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</si>
  <si>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</si>
  <si>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</si>
  <si>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</si>
  <si>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</si>
  <si>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</si>
  <si>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</si>
  <si>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</si>
  <si>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</si>
  <si>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</si>
  <si>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</si>
  <si>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</si>
  <si>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</si>
  <si>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</si>
  <si>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</si>
  <si>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</si>
  <si>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</si>
  <si>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</si>
  <si>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</si>
  <si>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</si>
  <si>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</si>
  <si>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</si>
  <si>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</si>
  <si>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</si>
  <si>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</si>
  <si>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</si>
  <si>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</si>
  <si>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</si>
  <si>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</si>
  <si>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</si>
  <si>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</si>
  <si>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</si>
  <si>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</si>
  <si>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</si>
  <si>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</si>
  <si>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</si>
  <si>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</si>
  <si>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</si>
  <si>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</si>
  <si>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</si>
  <si>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</si>
  <si>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</si>
  <si>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</si>
  <si>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</si>
  <si>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</si>
  <si>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</si>
  <si>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</si>
  <si>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</si>
  <si>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</si>
  <si>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</si>
  <si>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</si>
  <si>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</si>
  <si>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</si>
  <si>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</si>
  <si>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</si>
  <si>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</si>
  <si>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</si>
  <si>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</si>
  <si>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</si>
  <si>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</si>
  <si>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</si>
  <si>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</si>
  <si>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</si>
  <si>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</si>
  <si>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</si>
  <si>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</si>
  <si>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</si>
  <si>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</si>
  <si>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</si>
  <si>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</si>
  <si>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</si>
  <si>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</si>
  <si>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</si>
  <si>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</si>
  <si>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</si>
  <si>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</si>
  <si>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</si>
  <si>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</si>
  <si>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</si>
  <si>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</si>
  <si>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</si>
  <si>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</si>
  <si>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</si>
  <si>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</si>
  <si>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</si>
  <si>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</si>
  <si>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</si>
  <si>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</si>
  <si>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</si>
  <si>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</si>
  <si>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</si>
  <si>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</si>
  <si>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</si>
  <si>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</si>
  <si>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</si>
  <si>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</si>
  <si>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</si>
  <si>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</si>
  <si>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</si>
  <si>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</si>
  <si>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</si>
  <si>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</si>
  <si>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</si>
  <si>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</si>
  <si>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</si>
  <si>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</si>
  <si>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</si>
  <si>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</si>
  <si>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</si>
  <si>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</si>
  <si>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</si>
  <si>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</si>
  <si>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</si>
  <si>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</si>
  <si>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</si>
  <si>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</si>
  <si>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</si>
  <si>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</si>
  <si>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</si>
  <si>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</si>
  <si>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</si>
  <si>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</si>
  <si>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</si>
  <si>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</si>
  <si>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</si>
  <si>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</si>
  <si>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</si>
  <si>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</si>
  <si>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</si>
  <si>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</si>
  <si>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</si>
  <si>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</si>
  <si>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</si>
  <si>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</si>
  <si>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</si>
  <si>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</si>
  <si>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</si>
  <si>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</si>
  <si>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</si>
  <si>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</si>
  <si>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</si>
  <si>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</si>
  <si>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</si>
  <si>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</si>
  <si>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</si>
  <si>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</si>
  <si>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</si>
  <si>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</si>
  <si>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</si>
  <si>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</si>
  <si>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</si>
  <si>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</si>
  <si>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</si>
  <si>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</si>
  <si>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</si>
  <si>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</si>
  <si>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</si>
  <si>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</si>
  <si>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</si>
  <si>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</si>
  <si>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</si>
  <si>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</si>
  <si>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</si>
  <si>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</si>
  <si>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</si>
  <si>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</si>
  <si>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</si>
  <si>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</si>
  <si>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</si>
  <si>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</si>
  <si>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</si>
  <si>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</si>
  <si>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</si>
  <si>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</si>
  <si>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</si>
  <si>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</si>
  <si>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</si>
  <si>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</si>
  <si>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</si>
  <si>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</si>
  <si>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</si>
  <si>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</si>
  <si>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</si>
  <si>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</si>
  <si>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</si>
  <si>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</si>
  <si>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</si>
  <si>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</si>
  <si>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</si>
  <si>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</si>
  <si>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</si>
  <si>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</si>
  <si>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</si>
  <si>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</si>
  <si>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</si>
  <si>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</si>
  <si>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</si>
  <si>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</si>
  <si>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</si>
  <si>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</si>
  <si>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</si>
  <si>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</si>
  <si>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</si>
  <si>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</si>
  <si>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</si>
  <si>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</si>
  <si>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</si>
  <si>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</si>
  <si>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</si>
  <si>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</si>
  <si>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</si>
  <si>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</si>
  <si>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</si>
  <si>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</si>
  <si>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</si>
  <si>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</si>
  <si>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</si>
  <si>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</si>
  <si>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</si>
  <si>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</si>
  <si>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</si>
  <si>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</si>
  <si>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</si>
  <si>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</si>
  <si>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</si>
  <si>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</si>
  <si>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</si>
  <si>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</si>
  <si>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</si>
  <si>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</si>
  <si>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</si>
  <si>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</si>
  <si>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</si>
  <si>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</si>
  <si>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</si>
  <si>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</si>
  <si>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</si>
  <si>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</si>
  <si>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</si>
  <si>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</si>
  <si>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</si>
  <si>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</si>
  <si>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</si>
  <si>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</si>
  <si>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</si>
  <si>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</si>
  <si>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</si>
  <si>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</si>
  <si>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</si>
  <si>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</si>
  <si>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</si>
  <si>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</si>
  <si>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</si>
  <si>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</si>
  <si>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</si>
  <si>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</si>
  <si>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</si>
  <si>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</si>
  <si>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</si>
  <si>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</si>
  <si>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</si>
  <si>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</si>
  <si>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</si>
  <si>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</si>
  <si>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</si>
  <si>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</si>
  <si>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</si>
  <si>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</si>
  <si>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</si>
  <si>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</si>
  <si>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</si>
  <si>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</si>
  <si>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</si>
  <si>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</si>
  <si>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</si>
  <si>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</si>
  <si>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</si>
  <si>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</si>
  <si>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</si>
  <si>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</si>
  <si>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</si>
  <si>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</si>
  <si>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</si>
  <si>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</si>
  <si>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</si>
  <si>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</si>
  <si>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</si>
  <si>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</si>
  <si>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</si>
  <si>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</si>
  <si>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</si>
  <si>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</si>
  <si>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</si>
  <si>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</si>
  <si>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</si>
  <si>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</si>
  <si>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</si>
  <si>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</si>
  <si>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</si>
  <si>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</si>
  <si>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</si>
  <si>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</si>
  <si>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</si>
  <si>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</si>
  <si>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</si>
  <si>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</si>
  <si>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</si>
  <si>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</si>
  <si>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</si>
  <si>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</si>
  <si>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</si>
  <si>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</si>
  <si>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</si>
  <si>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</si>
  <si>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</si>
  <si>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</si>
  <si>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</si>
  <si>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</si>
  <si>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</si>
  <si>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</si>
  <si>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</si>
  <si>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</si>
  <si>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</si>
  <si>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</si>
  <si>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</si>
  <si>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</si>
  <si>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</si>
  <si>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</si>
  <si>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</si>
  <si>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</si>
  <si>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</si>
  <si>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</si>
  <si>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</si>
  <si>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</si>
  <si>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</si>
  <si>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</si>
  <si>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</si>
  <si>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</si>
  <si>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</si>
  <si>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</si>
  <si>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</si>
  <si>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</si>
  <si>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</si>
  <si>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</si>
  <si>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</si>
  <si>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</si>
  <si>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</si>
  <si>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</si>
  <si>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</si>
  <si>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</si>
  <si>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</si>
  <si>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</si>
  <si>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</si>
  <si>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</si>
  <si>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</si>
  <si>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</si>
  <si>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</si>
  <si>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</si>
  <si>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</si>
  <si>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</si>
  <si>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</si>
  <si>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</si>
  <si>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</si>
  <si>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</si>
  <si>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</si>
  <si>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</si>
  <si>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</si>
  <si>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</si>
  <si>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</si>
  <si>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</si>
  <si>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</si>
  <si>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</si>
  <si>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</si>
  <si>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</si>
  <si>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</si>
  <si>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</si>
  <si>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</si>
  <si>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</si>
  <si>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</si>
  <si>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</si>
  <si>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</si>
  <si>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</si>
  <si>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</si>
  <si>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</si>
  <si>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</si>
  <si>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</si>
  <si>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</si>
  <si>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</si>
  <si>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</si>
  <si>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</si>
  <si>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</si>
  <si>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</si>
  <si>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</si>
  <si>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</si>
  <si>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</si>
  <si>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</si>
  <si>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</si>
  <si>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</si>
  <si>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</si>
  <si>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</si>
  <si>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</si>
  <si>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</si>
  <si>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</si>
  <si>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</si>
  <si>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</si>
  <si>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</si>
  <si>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</si>
  <si>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</si>
  <si>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</si>
  <si>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</si>
  <si>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</si>
  <si>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</si>
  <si>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</si>
  <si>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</si>
  <si>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</si>
  <si>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</si>
  <si>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</si>
  <si>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</si>
  <si>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</si>
  <si>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</si>
  <si>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</si>
  <si>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</si>
  <si>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</si>
  <si>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</si>
  <si>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</si>
  <si>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</si>
  <si>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</si>
  <si>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</si>
  <si>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</si>
  <si>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</si>
  <si>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</si>
  <si>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</si>
  <si>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</si>
  <si>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</si>
  <si>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</si>
  <si>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</si>
  <si>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</si>
  <si>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</si>
  <si>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</si>
  <si>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</si>
  <si>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</si>
  <si>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</si>
  <si>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</si>
  <si>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</si>
  <si>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</si>
  <si>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</si>
  <si>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</si>
  <si>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</si>
  <si>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</si>
  <si>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</si>
  <si>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</si>
  <si>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</si>
  <si>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</si>
  <si>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</si>
  <si>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</si>
  <si>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</si>
  <si>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</si>
  <si>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</si>
  <si>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</si>
  <si>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</si>
  <si>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</si>
  <si>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</si>
  <si>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</si>
  <si>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</si>
  <si>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</si>
  <si>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</si>
  <si>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</si>
  <si>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</si>
  <si>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</si>
  <si>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</si>
  <si>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</si>
  <si>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</si>
  <si>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</si>
  <si>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</si>
  <si>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</si>
  <si>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</si>
  <si>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</si>
  <si>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</si>
  <si>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</si>
  <si>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</si>
  <si>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</si>
  <si>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</si>
  <si>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</si>
  <si>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</si>
  <si>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</si>
  <si>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</si>
  <si>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</si>
  <si>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</si>
  <si>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</si>
  <si>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</si>
  <si>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</si>
  <si>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</si>
  <si>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</si>
  <si>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</si>
  <si>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</si>
  <si>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</si>
  <si>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</si>
  <si>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</si>
  <si>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</si>
  <si>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</si>
  <si>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</si>
  <si>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</si>
  <si>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</si>
  <si>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</si>
  <si>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</si>
  <si>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</si>
  <si>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</si>
  <si>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</si>
  <si>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</si>
  <si>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</si>
  <si>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</si>
  <si>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</si>
  <si>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</si>
  <si>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</si>
  <si>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</si>
  <si>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</si>
  <si>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</si>
  <si>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</si>
  <si>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</si>
  <si>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</si>
  <si>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</si>
  <si>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</si>
  <si>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</si>
  <si>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</si>
  <si>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</si>
  <si>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</si>
  <si>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</si>
  <si>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</si>
  <si>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</si>
  <si>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</si>
  <si>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</si>
  <si>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</si>
  <si>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</si>
  <si>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</si>
  <si>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</si>
  <si>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</si>
  <si>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</si>
  <si>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</si>
  <si>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</si>
  <si>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</si>
  <si>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</si>
  <si>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</si>
  <si>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</si>
  <si>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</si>
  <si>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</si>
  <si>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</si>
  <si>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</si>
  <si>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</si>
  <si>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</si>
  <si>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</si>
  <si>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</si>
  <si>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</si>
  <si>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</si>
  <si>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</si>
  <si>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</si>
  <si>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</si>
  <si>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</si>
  <si>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</si>
  <si>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</si>
  <si>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</si>
  <si>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</si>
  <si>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</si>
  <si>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</si>
  <si>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</si>
  <si>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</si>
  <si>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</si>
  <si>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</si>
  <si>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</si>
  <si>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</si>
  <si>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</si>
  <si>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</si>
  <si>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</si>
  <si>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</si>
  <si>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</si>
  <si>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</si>
  <si>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</si>
  <si>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</si>
  <si>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</si>
  <si>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</si>
  <si>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</si>
  <si>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</si>
  <si>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</si>
  <si>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</si>
  <si>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</si>
  <si>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</si>
  <si>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</si>
  <si>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</si>
  <si>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</si>
  <si>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</si>
  <si>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</si>
  <si>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</si>
  <si>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</si>
  <si>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</si>
  <si>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</si>
  <si>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</si>
  <si>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</si>
  <si>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</si>
  <si>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</si>
  <si>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</si>
  <si>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</si>
  <si>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</si>
  <si>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</si>
  <si>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</si>
  <si>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</si>
  <si>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</si>
  <si>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</si>
  <si>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</si>
  <si>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</si>
  <si>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</si>
  <si>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</si>
  <si>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</si>
  <si>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</si>
  <si>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</si>
  <si>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</si>
  <si>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</si>
  <si>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</si>
  <si>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</si>
  <si>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</si>
  <si>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</si>
  <si>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</si>
  <si>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</si>
  <si>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</si>
  <si>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</si>
  <si>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</si>
  <si>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</si>
  <si>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</si>
  <si>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</si>
  <si>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</si>
  <si>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</si>
  <si>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</si>
  <si>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</si>
  <si>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</si>
  <si>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</si>
  <si>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</si>
  <si>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</si>
  <si>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</si>
  <si>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</si>
  <si>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</si>
  <si>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</si>
  <si>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</si>
  <si>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</si>
  <si>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</si>
  <si>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</si>
  <si>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</si>
  <si>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</si>
  <si>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</si>
  <si>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</si>
  <si>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</si>
  <si>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</si>
  <si>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</si>
  <si>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</si>
  <si>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</si>
  <si>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</si>
  <si>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</si>
  <si>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</si>
  <si>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</si>
  <si>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</si>
  <si>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</si>
  <si>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</si>
  <si>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</si>
  <si>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</si>
  <si>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</si>
  <si>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</si>
  <si>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</si>
  <si>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</si>
  <si>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</si>
  <si>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</si>
  <si>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</si>
  <si>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</si>
  <si>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</si>
  <si>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</si>
  <si>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</si>
  <si>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</si>
  <si>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</si>
  <si>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</si>
  <si>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</si>
  <si>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</si>
  <si>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</si>
  <si>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</si>
  <si>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</si>
  <si>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</si>
  <si>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</si>
  <si>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</si>
  <si>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</si>
  <si>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</si>
  <si>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</si>
  <si>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</si>
  <si>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</si>
  <si>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</si>
  <si>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</si>
  <si>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</si>
  <si>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</si>
  <si>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</si>
  <si>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</si>
  <si>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</si>
  <si>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</si>
  <si>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</si>
  <si>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</si>
  <si>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</si>
  <si>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</si>
  <si>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</si>
  <si>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</si>
  <si>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</si>
  <si>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</si>
  <si>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</si>
  <si>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</si>
  <si>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</si>
  <si>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</si>
  <si>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</si>
  <si>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</si>
  <si>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</si>
  <si>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</si>
  <si>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</si>
  <si>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</si>
  <si>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</si>
  <si>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</si>
  <si>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</si>
  <si>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</si>
  <si>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</si>
  <si>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</si>
  <si>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</si>
  <si>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</si>
  <si>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</si>
  <si>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</si>
  <si>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</si>
  <si>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</si>
  <si>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</si>
  <si>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</si>
  <si>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</si>
  <si>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</si>
  <si>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</si>
  <si>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</si>
  <si>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</si>
  <si>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</si>
  <si>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</si>
  <si>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</si>
  <si>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</si>
  <si>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</si>
  <si>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</si>
  <si>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</si>
  <si>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</si>
  <si>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</si>
  <si>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</si>
  <si>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</si>
  <si>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</si>
  <si>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</si>
  <si>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</si>
  <si>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</si>
  <si>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</si>
  <si>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</si>
  <si>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</si>
  <si>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</si>
  <si>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</si>
  <si>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</si>
  <si>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</si>
  <si>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</si>
  <si>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</si>
  <si>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</si>
  <si>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</si>
  <si>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</si>
  <si>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</si>
  <si>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</si>
  <si>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</si>
  <si>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</si>
  <si>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</si>
  <si>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</si>
  <si>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</si>
  <si>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</si>
  <si>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</si>
  <si>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</si>
  <si>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</si>
  <si>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</si>
  <si>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</si>
  <si>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</si>
  <si>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</si>
  <si>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</si>
  <si>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</si>
  <si>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</si>
  <si>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</si>
  <si>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</si>
  <si>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</si>
  <si>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</si>
  <si>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</si>
  <si>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</si>
  <si>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</si>
  <si>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</si>
  <si>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</si>
  <si>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</si>
  <si>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</si>
  <si>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</si>
  <si>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</si>
  <si>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</si>
  <si>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</si>
  <si>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</si>
  <si>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</si>
  <si>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</si>
  <si>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</si>
  <si>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</si>
  <si>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</si>
  <si>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</si>
  <si>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</si>
  <si>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</si>
  <si>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</si>
  <si>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</si>
  <si>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</si>
  <si>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</si>
  <si>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</si>
  <si>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</si>
  <si>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</si>
  <si>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</si>
  <si>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</si>
  <si>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</si>
  <si>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</si>
  <si>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</si>
  <si>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</si>
  <si>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</si>
  <si>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</si>
  <si>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</si>
  <si>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</si>
  <si>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</si>
  <si>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</si>
  <si>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</si>
  <si>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</si>
  <si>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</si>
  <si>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</si>
  <si>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</si>
  <si>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</si>
  <si>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</si>
  <si>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</si>
  <si>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</si>
  <si>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</si>
  <si>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</si>
  <si>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</si>
  <si>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</si>
  <si>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</si>
  <si>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</si>
  <si>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</si>
  <si>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</si>
  <si>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</si>
  <si>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</si>
  <si>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</si>
  <si>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</si>
  <si>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</si>
  <si>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</si>
  <si>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</si>
  <si>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</si>
  <si>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</si>
  <si>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</si>
  <si>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</si>
  <si>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</si>
  <si>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</si>
  <si>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</si>
  <si>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</si>
  <si>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</si>
  <si>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</si>
  <si>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</si>
  <si>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</si>
  <si>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</si>
  <si>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</si>
  <si>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</si>
  <si>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</si>
  <si>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</si>
  <si>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</si>
  <si>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</si>
  <si>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</si>
  <si>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</si>
  <si>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</si>
  <si>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</si>
  <si>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</si>
  <si>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</si>
  <si>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</si>
  <si>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</si>
  <si>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</si>
  <si>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</si>
  <si>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</si>
  <si>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</si>
  <si>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</si>
  <si>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</si>
  <si>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</si>
  <si>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</si>
  <si>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</si>
  <si>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</si>
  <si>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</si>
  <si>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</si>
  <si>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</si>
  <si>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</si>
  <si>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</si>
  <si>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</si>
  <si>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</si>
  <si>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</si>
  <si>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</si>
  <si>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</si>
  <si>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</si>
  <si>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</si>
  <si>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</si>
  <si>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</si>
  <si>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</si>
  <si>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</si>
  <si>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</si>
  <si>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</si>
  <si>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</si>
  <si>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</si>
  <si>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</si>
  <si>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</si>
  <si>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</si>
  <si>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</si>
  <si>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</si>
  <si>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</si>
  <si>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</si>
  <si>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</si>
  <si>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</si>
  <si>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</si>
  <si>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</si>
  <si>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</si>
  <si>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</si>
  <si>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</si>
  <si>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</si>
  <si>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</si>
  <si>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</si>
  <si>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</si>
  <si>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</si>
  <si>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</si>
  <si>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</si>
  <si>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</si>
  <si>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</si>
  <si>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</si>
  <si>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</si>
  <si>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</si>
  <si>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</si>
  <si>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</si>
  <si>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</si>
  <si>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</si>
  <si>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</si>
  <si>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</si>
  <si>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</si>
  <si>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</si>
  <si>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</si>
  <si>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</si>
  <si>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</si>
  <si>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</si>
  <si>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</si>
  <si>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</si>
  <si>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</si>
  <si>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</si>
  <si>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</si>
  <si>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</si>
  <si>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</si>
  <si>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</si>
  <si>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</si>
  <si>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</si>
  <si>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</si>
  <si>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</si>
  <si>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</si>
  <si>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</si>
  <si>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</si>
  <si>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</si>
  <si>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</si>
  <si>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</si>
  <si>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</si>
  <si>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</si>
  <si>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</si>
  <si>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</si>
  <si>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</si>
  <si>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</si>
  <si>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</si>
  <si>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</si>
  <si>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</si>
  <si>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</si>
  <si>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</si>
  <si>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</si>
  <si>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</si>
  <si>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</si>
  <si>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</si>
  <si>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</si>
  <si>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</si>
  <si>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</si>
  <si>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</si>
  <si>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</si>
  <si>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</si>
  <si>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</si>
  <si>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</si>
  <si>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</si>
  <si>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</si>
  <si>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</si>
  <si>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</si>
  <si>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</si>
  <si>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</si>
  <si>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</si>
  <si>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</si>
  <si>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</si>
  <si>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</si>
  <si>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</si>
  <si>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</si>
  <si>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</si>
  <si>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</si>
  <si>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</si>
  <si>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</si>
  <si>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</si>
  <si>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</si>
  <si>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</si>
  <si>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</si>
  <si>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</si>
  <si>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</si>
  <si>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</si>
  <si>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</si>
  <si>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</si>
  <si>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</si>
  <si>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</si>
  <si>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</si>
  <si>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</si>
  <si>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</si>
  <si>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</si>
  <si>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</si>
  <si>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</si>
  <si>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</si>
  <si>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</si>
  <si>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</si>
  <si>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</si>
  <si>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</si>
  <si>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</si>
  <si>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</si>
  <si>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</si>
  <si>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</si>
  <si>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</si>
  <si>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</si>
  <si>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</si>
  <si>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</si>
  <si>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</si>
  <si>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</si>
  <si>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</si>
  <si>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</si>
  <si>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</si>
  <si>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</si>
  <si>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</si>
  <si>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</si>
  <si>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</si>
  <si>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</si>
  <si>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</si>
  <si>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</si>
  <si>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</si>
  <si>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</si>
  <si>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</si>
  <si>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</si>
  <si>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</si>
  <si>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</si>
  <si>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</si>
  <si>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</si>
  <si>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</si>
  <si>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</si>
  <si>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</si>
  <si>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</si>
  <si>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</si>
  <si>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</si>
  <si>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</si>
  <si>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</si>
  <si>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</si>
  <si>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</si>
  <si>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</si>
  <si>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</si>
  <si>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</si>
  <si>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</si>
  <si>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</si>
  <si>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</si>
  <si>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</si>
  <si>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</si>
  <si>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</si>
  <si>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</si>
  <si>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</si>
  <si>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</si>
  <si>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</si>
  <si>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</si>
  <si>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</si>
  <si>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</si>
  <si>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</si>
  <si>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</si>
  <si>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</si>
  <si>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</si>
  <si>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</si>
  <si>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</si>
  <si>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</si>
  <si>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</si>
  <si>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</si>
  <si>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</si>
  <si>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</si>
  <si>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</si>
  <si>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</si>
  <si>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</si>
  <si>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</si>
  <si>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</si>
  <si>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</si>
  <si>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</si>
  <si>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</si>
  <si>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</si>
  <si>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</si>
  <si>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</si>
  <si>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</si>
  <si>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</si>
  <si>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</si>
  <si>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</si>
  <si>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</si>
  <si>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</si>
  <si>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</si>
  <si>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</si>
  <si>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</si>
  <si>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</si>
  <si>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</si>
  <si>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</si>
  <si>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</si>
  <si>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</si>
  <si>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</si>
  <si>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</si>
  <si>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</si>
  <si>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</si>
  <si>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</si>
  <si>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</si>
  <si>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</si>
  <si>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</si>
  <si>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</si>
  <si>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</si>
  <si>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</si>
  <si>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</si>
  <si>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</si>
  <si>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</si>
  <si>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</si>
  <si>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</si>
  <si>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</si>
  <si>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</si>
  <si>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</si>
  <si>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</si>
  <si>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</si>
  <si>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</si>
  <si>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</si>
  <si>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</si>
  <si>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</si>
  <si>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</si>
  <si>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</si>
  <si>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</si>
  <si>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</si>
  <si>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</si>
  <si>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</si>
  <si>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</si>
  <si>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</si>
  <si>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</si>
  <si>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</si>
  <si>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</si>
  <si>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</si>
  <si>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</si>
  <si>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</si>
  <si>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</si>
  <si>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</si>
  <si>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</si>
  <si>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</si>
  <si>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</si>
  <si>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</si>
  <si>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</si>
  <si>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</si>
  <si>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</si>
  <si>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</si>
  <si>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</si>
  <si>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</si>
  <si>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</si>
  <si>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</si>
  <si>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</si>
  <si>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</si>
  <si>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</si>
  <si>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</si>
  <si>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</si>
  <si>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</si>
  <si>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</si>
  <si>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</si>
  <si>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</si>
  <si>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</si>
  <si>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</si>
  <si>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</si>
  <si>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</si>
  <si>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</si>
  <si>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</si>
  <si>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</si>
  <si>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</si>
  <si>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</si>
  <si>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</si>
  <si>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</si>
  <si>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</si>
  <si>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</si>
  <si>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</si>
  <si>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</si>
  <si>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</si>
  <si>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</si>
  <si>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</si>
  <si>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</si>
  <si>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</si>
  <si>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</si>
  <si>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</si>
  <si>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</si>
  <si>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</si>
  <si>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</si>
  <si>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</si>
  <si>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</si>
  <si>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</si>
  <si>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</si>
  <si>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</si>
  <si>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</si>
  <si>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</si>
  <si>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</si>
  <si>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</si>
  <si>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</si>
  <si>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</si>
  <si>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</si>
  <si>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</si>
  <si>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</si>
  <si>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</si>
  <si>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</si>
  <si>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</si>
  <si>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</si>
  <si>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</si>
  <si>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</si>
  <si>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</si>
  <si>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</si>
  <si>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</si>
  <si>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</si>
  <si>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</si>
  <si>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</si>
  <si>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</si>
  <si>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</si>
  <si>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</si>
  <si>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</si>
  <si>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</si>
  <si>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</si>
  <si>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</si>
  <si>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</si>
  <si>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</si>
  <si>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</si>
  <si>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</si>
  <si>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</si>
  <si>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</si>
  <si>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</si>
  <si>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</si>
  <si>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</si>
  <si>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</si>
  <si>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</si>
  <si>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</si>
  <si>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</si>
  <si>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</si>
  <si>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</si>
  <si>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</si>
  <si>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</si>
  <si>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</si>
  <si>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</si>
  <si>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</si>
  <si>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</si>
  <si>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</si>
  <si>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</si>
  <si>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</si>
  <si>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</si>
  <si>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</si>
  <si>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</si>
  <si>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</si>
  <si>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</si>
  <si>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</si>
  <si>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</si>
  <si>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</si>
  <si>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</si>
  <si>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</si>
  <si>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</si>
  <si>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</si>
  <si>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</si>
  <si>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</si>
  <si>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</si>
  <si>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</si>
  <si>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</si>
  <si>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</si>
  <si>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</si>
  <si>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</si>
  <si>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</si>
  <si>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</si>
  <si>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</si>
  <si>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</si>
  <si>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</si>
  <si>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</si>
  <si>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</si>
  <si>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</si>
  <si>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</si>
  <si>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</si>
  <si>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</si>
  <si>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</si>
  <si>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</si>
  <si>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</si>
  <si>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</si>
  <si>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</si>
  <si>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</si>
  <si>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</si>
  <si>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</si>
  <si>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</si>
  <si>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</si>
  <si>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</si>
  <si>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</si>
  <si>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</si>
  <si>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</si>
  <si>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</si>
  <si>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</si>
  <si>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</si>
  <si>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</si>
  <si>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</si>
  <si>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</si>
  <si>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</si>
  <si>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</si>
  <si>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</si>
  <si>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</si>
  <si>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</si>
  <si>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</si>
  <si>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</si>
  <si>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</si>
  <si>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</si>
  <si>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</si>
  <si>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</si>
  <si>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</si>
  <si>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</si>
  <si>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</si>
  <si>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</si>
  <si>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</si>
  <si>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</si>
  <si>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</si>
  <si>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</si>
  <si>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</si>
  <si>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</si>
  <si>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</si>
  <si>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</si>
  <si>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</si>
  <si>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</si>
  <si>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</si>
  <si>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</si>
  <si>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</si>
  <si>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</si>
  <si>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</si>
  <si>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</si>
  <si>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</si>
  <si>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</si>
  <si>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</si>
  <si>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</si>
  <si>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</si>
  <si>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</si>
  <si>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</si>
  <si>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</si>
  <si>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</si>
  <si>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</si>
  <si>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</si>
  <si>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</si>
  <si>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</si>
  <si>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</si>
  <si>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</si>
  <si>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</si>
  <si>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</si>
  <si>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</si>
  <si>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</si>
  <si>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</si>
  <si>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</si>
  <si>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</si>
  <si>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</si>
  <si>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</si>
  <si>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</si>
  <si>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</si>
  <si>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</si>
  <si>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</si>
  <si>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</si>
  <si>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</si>
  <si>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</si>
  <si>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</si>
  <si>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</si>
  <si>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</si>
  <si>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</si>
  <si>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</si>
  <si>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</si>
  <si>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</si>
  <si>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</si>
  <si>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</si>
  <si>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</si>
  <si>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</si>
  <si>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</si>
  <si>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</si>
  <si>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</si>
  <si>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</si>
  <si>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</si>
  <si>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</si>
  <si>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</si>
  <si>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</si>
  <si>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</si>
  <si>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</si>
  <si>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</si>
  <si>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</si>
  <si>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</si>
  <si>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</si>
  <si>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</si>
  <si>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</si>
  <si>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</si>
  <si>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</si>
  <si>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</si>
  <si>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</si>
  <si>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</si>
  <si>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</si>
  <si>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</si>
  <si>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</si>
  <si>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</si>
  <si>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</si>
  <si>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</si>
  <si>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</si>
  <si>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</si>
  <si>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</si>
  <si>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</si>
  <si>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</si>
  <si>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</si>
  <si>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</si>
  <si>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</si>
  <si>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</si>
  <si>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</si>
  <si>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</si>
  <si>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</si>
  <si>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</si>
  <si>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</si>
  <si>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</si>
  <si>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</si>
  <si>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</si>
  <si>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</si>
  <si>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</si>
  <si>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</si>
  <si>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</si>
  <si>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</si>
  <si>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</si>
  <si>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</si>
  <si>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</si>
  <si>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</si>
  <si>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</si>
  <si>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</si>
  <si>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</si>
  <si>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</si>
  <si>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</si>
  <si>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</si>
  <si>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</si>
  <si>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</si>
  <si>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</si>
  <si>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</si>
  <si>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</si>
  <si>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</si>
  <si>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</si>
  <si>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</si>
  <si>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</si>
  <si>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</si>
  <si>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</si>
  <si>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</si>
  <si>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</si>
  <si>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</si>
  <si>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</si>
  <si>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</si>
  <si>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</si>
  <si>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</si>
  <si>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</si>
  <si>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</si>
  <si>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</si>
  <si>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</si>
  <si>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</si>
  <si>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</si>
  <si>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</si>
  <si>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</si>
  <si>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</si>
  <si>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</si>
  <si>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</si>
  <si>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</si>
  <si>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</si>
  <si>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</si>
  <si>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</si>
  <si>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</si>
  <si>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</si>
  <si>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</si>
  <si>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</si>
  <si>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</si>
  <si>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</si>
  <si>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</si>
  <si>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</si>
  <si>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</si>
  <si>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</si>
  <si>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</si>
  <si>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</si>
  <si>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</si>
  <si>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</si>
  <si>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</si>
  <si>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</si>
  <si>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</si>
  <si>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</si>
  <si>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</si>
  <si>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</si>
  <si>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</si>
  <si>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</si>
  <si>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</si>
  <si>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</si>
  <si>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</si>
  <si>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</si>
  <si>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</si>
  <si>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</si>
  <si>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</si>
  <si>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</si>
  <si>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</si>
  <si>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</si>
  <si>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</si>
  <si>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</si>
  <si>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</si>
  <si>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</si>
  <si>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</si>
  <si>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</si>
  <si>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</si>
  <si>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</si>
  <si>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</si>
  <si>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</si>
  <si>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</si>
  <si>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</si>
  <si>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</si>
  <si>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</si>
  <si>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</si>
  <si>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</si>
  <si>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</si>
  <si>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</si>
  <si>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</si>
  <si>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</si>
  <si>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</si>
  <si>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</si>
  <si>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</si>
  <si>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</si>
  <si>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</si>
  <si>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</si>
  <si>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</si>
  <si>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</si>
  <si>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</si>
  <si>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</si>
  <si>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</si>
  <si>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</si>
  <si>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</si>
  <si>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</si>
  <si>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</si>
  <si>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</si>
  <si>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</si>
  <si>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</si>
  <si>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</si>
  <si>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</si>
  <si>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</si>
  <si>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</si>
  <si>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</si>
  <si>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</si>
  <si>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</si>
  <si>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</si>
  <si>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</si>
  <si>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</si>
  <si>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</si>
  <si>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</si>
  <si>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</si>
  <si>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</si>
  <si>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</si>
  <si>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</si>
  <si>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</si>
  <si>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</si>
  <si>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</si>
  <si>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</si>
  <si>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</si>
  <si>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</si>
  <si>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</si>
  <si>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</si>
  <si>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</si>
  <si>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</si>
  <si>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</si>
  <si>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</si>
  <si>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</si>
  <si>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</si>
  <si>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</si>
  <si>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</si>
  <si>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</si>
  <si>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</si>
  <si>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</si>
  <si>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</si>
  <si>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</si>
  <si>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</si>
  <si>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</si>
  <si>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</si>
  <si>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</si>
  <si>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</si>
  <si>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</si>
  <si>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</si>
  <si>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</si>
  <si>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</si>
  <si>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</si>
  <si>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</si>
  <si>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</si>
  <si>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</si>
  <si>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</si>
  <si>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</si>
  <si>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</si>
  <si>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</si>
  <si>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</si>
  <si>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</si>
  <si>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</si>
  <si>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</si>
  <si>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</si>
  <si>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</si>
  <si>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</si>
  <si>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</si>
  <si>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</si>
  <si>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</si>
  <si>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</si>
  <si>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</si>
  <si>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</si>
  <si>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</si>
  <si>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</si>
  <si>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</si>
  <si>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</si>
  <si>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</si>
  <si>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</si>
  <si>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</si>
  <si>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</si>
  <si>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</si>
  <si>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</si>
  <si>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</si>
  <si>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</si>
  <si>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</si>
  <si>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</si>
  <si>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</si>
  <si>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</si>
  <si>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</si>
  <si>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</si>
  <si>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</si>
  <si>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</si>
  <si>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</si>
  <si>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</si>
  <si>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</si>
  <si>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</si>
  <si>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</si>
  <si>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</si>
  <si>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</si>
  <si>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</si>
  <si>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</si>
  <si>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</si>
  <si>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</si>
  <si>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</si>
  <si>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</si>
  <si>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</si>
  <si>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</si>
  <si>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</si>
  <si>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</si>
  <si>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</si>
  <si>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</si>
  <si>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</si>
  <si>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</si>
  <si>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</si>
  <si>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</si>
  <si>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</si>
  <si>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</si>
  <si>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</si>
  <si>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</si>
  <si>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</si>
  <si>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</si>
  <si>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</si>
  <si>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</si>
  <si>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</si>
  <si>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</si>
  <si>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</si>
  <si>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</si>
  <si>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</si>
  <si>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</si>
  <si>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</si>
  <si>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</si>
  <si>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</si>
  <si>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</si>
  <si>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</si>
  <si>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</si>
  <si>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</si>
  <si>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</si>
  <si>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</si>
  <si>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</si>
  <si>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</si>
  <si>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</si>
  <si>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</si>
  <si>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</si>
  <si>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</si>
  <si>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</si>
  <si>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</si>
  <si>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</si>
  <si>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</si>
  <si>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</si>
  <si>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</si>
  <si>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</si>
  <si>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</si>
  <si>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</si>
  <si>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</si>
  <si>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</si>
  <si>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</si>
  <si>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</si>
  <si>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</si>
  <si>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05234290</t>
  </si>
  <si>
    <t>L'ECHEZ</t>
  </si>
  <si>
    <t>L'ECHEZ EN AMONT DES ANGLES</t>
  </si>
  <si>
    <t>IBMR201-04262</t>
  </si>
  <si>
    <t>Agence de l'Eau Adour Garonne</t>
  </si>
  <si>
    <t>41749411900056</t>
  </si>
  <si>
    <t>AQUABIO</t>
  </si>
  <si>
    <t>DROITE</t>
  </si>
  <si>
    <t>Adèle BOULARD (Hydrobiologiste) - Jérôme SIMON (Hydrobiologiste)</t>
  </si>
  <si>
    <t>IBMR Standard</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</si>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</sst>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456691</v>
      </c>
      <c r="G10" s="97"/>
      <c r="H10" s="98"/>
    </row>
    <row r="11" spans="1:8" ht="15">
      <c r="A11" s="10" t="s">
        <v>2281</v>
      </c>
      <c r="B11" s="47">
        <v>44090</v>
      </c>
      <c r="D11" s="10" t="s">
        <v>2284</v>
      </c>
      <c r="E11" s="52">
        <v>6224386</v>
      </c>
      <c r="G11" s="97"/>
      <c r="H11" s="98"/>
    </row>
    <row r="12" spans="1:8" ht="15">
      <c r="A12" s="10" t="s">
        <v>2287</v>
      </c>
      <c r="B12" s="52" t="s">
        <v>5291</v>
      </c>
      <c r="D12" s="10" t="s">
        <v>2285</v>
      </c>
      <c r="E12" s="52">
        <v>456603</v>
      </c>
      <c r="G12" s="99"/>
      <c r="H12" s="100"/>
    </row>
    <row r="13" spans="1:5" ht="17.25" customHeight="1" thickBot="1">
      <c r="A13" s="2"/>
      <c r="B13" s="55"/>
      <c r="D13" s="10" t="s">
        <v>2286</v>
      </c>
      <c r="E13" s="52">
        <v>6224405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456691</v>
      </c>
    </row>
    <row r="18" spans="1:3" ht="15">
      <c r="A18" s="111"/>
      <c r="B18" s="49" t="s">
        <v>2271</v>
      </c>
      <c r="C18" s="61">
        <f>E11</f>
        <v>6224386</v>
      </c>
    </row>
    <row r="19" spans="1:2" ht="15">
      <c r="A19" s="3" t="s">
        <v>2063</v>
      </c>
      <c r="B19" s="29">
        <v>460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2.5999999046325684</v>
      </c>
      <c r="C37" s="6"/>
      <c r="D37" s="8" t="s">
        <v>2110</v>
      </c>
      <c r="E37" s="30"/>
    </row>
    <row r="38" spans="1:5" s="7" customFormat="1" ht="15" customHeight="1">
      <c r="A38" s="5" t="s">
        <v>2115</v>
      </c>
      <c r="B38" s="30">
        <v>30</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3</v>
      </c>
      <c r="C75" s="6"/>
      <c r="D75" s="10" t="s">
        <v>2081</v>
      </c>
      <c r="E75" s="9"/>
    </row>
    <row r="76" spans="1:5" s="15" customFormat="1" ht="15">
      <c r="A76" s="3" t="s">
        <v>2080</v>
      </c>
      <c r="B76" s="9">
        <v>5</v>
      </c>
      <c r="C76" s="6"/>
      <c r="D76" s="10" t="s">
        <v>2080</v>
      </c>
      <c r="E76" s="9"/>
    </row>
    <row r="77" spans="1:5" s="15" customFormat="1" ht="15">
      <c r="A77" s="3" t="s">
        <v>2079</v>
      </c>
      <c r="B77" s="9">
        <v>0</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958</v>
      </c>
      <c r="B97" s="20" t="str">
        <f>IF(A97="NEWCOD",IF(ISBLANK(G97),"renseigner le champ 'Nouveau taxon'",G97),VLOOKUP(A97,'Ref Taxo'!A:B,2,FALSE))</f>
        <v>Juncus acutiflorus</v>
      </c>
      <c r="C97" s="21">
        <f>IF(A97="NEWCOD",IF(ISBLANK(H97),"NoCod",H97),VLOOKUP(A97,'Ref Taxo'!A:D,4,FALSE))</f>
        <v>1607</v>
      </c>
      <c r="D97" s="34">
        <v>0.009999999776482582</v>
      </c>
      <c r="E97" s="35">
        <v>0</v>
      </c>
      <c r="F97" s="35" t="s">
        <v>2294</v>
      </c>
      <c r="G97" s="77"/>
      <c r="H97" s="78"/>
    </row>
    <row r="98" spans="1:8" ht="15">
      <c r="A98" s="33" t="s">
        <v>172</v>
      </c>
      <c r="B98" s="20" t="str">
        <f>IF(A98="NEWCOD",IF(ISBLANK(G98),"renseigner le champ 'Nouveau taxon'",G98),VLOOKUP(A98,'Ref Taxo'!A:B,2,FALSE))</f>
        <v>Brachythecium rivulare</v>
      </c>
      <c r="C98" s="21">
        <f>IF(A98="NEWCOD",IF(ISBLANK(H98),"NoCod",H98),VLOOKUP(A98,'Ref Taxo'!A:D,4,FALSE))</f>
        <v>1260</v>
      </c>
      <c r="D98" s="34">
        <v>0.009999999776482582</v>
      </c>
      <c r="E98" s="35">
        <v>0</v>
      </c>
      <c r="F98" s="35" t="s">
        <v>2294</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v>0.009999999776482582</v>
      </c>
      <c r="E99" s="35">
        <v>0</v>
      </c>
      <c r="F99" s="35" t="s">
        <v>2294</v>
      </c>
      <c r="G99" s="79"/>
      <c r="H99" s="80"/>
    </row>
    <row r="100" spans="1:8" ht="15">
      <c r="A100" s="33" t="s">
        <v>1266</v>
      </c>
      <c r="B100" s="20" t="str">
        <f>IF(A100="NEWCOD",IF(ISBLANK(G100),"renseigner le champ 'Nouveau taxon'",G100),VLOOKUP(A100,'Ref Taxo'!A:B,2,FALSE))</f>
        <v>Nostoc</v>
      </c>
      <c r="C100" s="21">
        <f>IF(A100="NEWCOD",IF(ISBLANK(H100),"NoCod",H100),VLOOKUP(A100,'Ref Taxo'!A:D,4,FALSE))</f>
        <v>1105</v>
      </c>
      <c r="D100" s="34">
        <v>0.009999999776482582</v>
      </c>
      <c r="E100" s="35">
        <v>0</v>
      </c>
      <c r="F100" s="35" t="s">
        <v>2294</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0.009999999776482582</v>
      </c>
      <c r="E101" s="35">
        <v>0</v>
      </c>
      <c r="F101" s="35" t="s">
        <v>2294</v>
      </c>
      <c r="G101" s="79"/>
      <c r="H101" s="80"/>
    </row>
    <row r="102" spans="1:8" ht="15">
      <c r="A102" s="33" t="s">
        <v>832</v>
      </c>
      <c r="B102" s="20" t="str">
        <f>IF(A102="NEWCOD",IF(ISBLANK(G102),"renseigner le champ 'Nouveau taxon'",G102),VLOOKUP(A102,'Ref Taxo'!A:B,2,FALSE))</f>
        <v>Heribaudiella</v>
      </c>
      <c r="C102" s="21">
        <f>IF(A102="NEWCOD",IF(ISBLANK(H102),"NoCod",H102),VLOOKUP(A102,'Ref Taxo'!A:D,4,FALSE))</f>
        <v>6196</v>
      </c>
      <c r="D102" s="34">
        <v>0.009999999776482582</v>
      </c>
      <c r="E102" s="35">
        <v>0</v>
      </c>
      <c r="F102" s="35" t="s">
        <v>2294</v>
      </c>
      <c r="G102" s="79"/>
      <c r="H102" s="80"/>
    </row>
    <row r="103" spans="1:8" ht="15">
      <c r="A103" s="33" t="s">
        <v>11</v>
      </c>
      <c r="B103" s="20" t="str">
        <f>IF(A103="NEWCOD",IF(ISBLANK(G103),"renseigner le champ 'Nouveau taxon'",G103),VLOOKUP(A103,'Ref Taxo'!A:B,2,FALSE))</f>
        <v>Calliergonella cuspidata</v>
      </c>
      <c r="C103" s="21">
        <f>IF(A103="NEWCOD",IF(ISBLANK(H103),"NoCod",H103),VLOOKUP(A103,'Ref Taxo'!A:D,4,FALSE))</f>
        <v>1228</v>
      </c>
      <c r="D103" s="34">
        <v>0.009999999776482582</v>
      </c>
      <c r="E103" s="35">
        <v>0</v>
      </c>
      <c r="F103" s="35" t="s">
        <v>2294</v>
      </c>
      <c r="G103" s="79"/>
      <c r="H103" s="80"/>
    </row>
    <row r="104" spans="1:8" ht="15">
      <c r="A104" s="33" t="s">
        <v>661</v>
      </c>
      <c r="B104" s="20" t="str">
        <f>IF(A104="NEWCOD",IF(ISBLANK(G104),"renseigner le champ 'Nouveau taxon'",G104),VLOOKUP(A104,'Ref Taxo'!A:B,2,FALSE))</f>
        <v>Equisetum arvense</v>
      </c>
      <c r="C104" s="21">
        <f>IF(A104="NEWCOD",IF(ISBLANK(H104),"NoCod",H104),VLOOKUP(A104,'Ref Taxo'!A:D,4,FALSE))</f>
        <v>1384</v>
      </c>
      <c r="D104" s="34">
        <v>0.009999999776482582</v>
      </c>
      <c r="E104" s="35">
        <v>0</v>
      </c>
      <c r="F104" s="35" t="s">
        <v>2294</v>
      </c>
      <c r="G104" s="79"/>
      <c r="H104" s="80"/>
    </row>
    <row r="105" spans="1:8" ht="15">
      <c r="A105" s="33" t="s">
        <v>1234</v>
      </c>
      <c r="B105" s="20" t="str">
        <f>IF(A105="NEWCOD",IF(ISBLANK(G105),"renseigner le champ 'Nouveau taxon'",G105),VLOOKUP(A105,'Ref Taxo'!A:B,2,FALSE))</f>
        <v>Nasturtium officinale</v>
      </c>
      <c r="C105" s="21">
        <f>IF(A105="NEWCOD",IF(ISBLANK(H105),"NoCod",H105),VLOOKUP(A105,'Ref Taxo'!A:D,4,FALSE))</f>
        <v>1763</v>
      </c>
      <c r="D105" s="34">
        <v>0.009999999776482582</v>
      </c>
      <c r="E105" s="35">
        <v>0</v>
      </c>
      <c r="F105" s="35" t="s">
        <v>2294</v>
      </c>
      <c r="G105" s="79"/>
      <c r="H105" s="80"/>
    </row>
    <row r="106" spans="1:8" ht="15">
      <c r="A106" s="33" t="s">
        <v>1616</v>
      </c>
      <c r="B106" s="20" t="str">
        <f>IF(A106="NEWCOD",IF(ISBLANK(G106),"renseigner le champ 'Nouveau taxon'",G106),VLOOKUP(A106,'Ref Taxo'!A:B,2,FALSE))</f>
        <v>Ranunculus repens</v>
      </c>
      <c r="C106" s="21">
        <f>IF(A106="NEWCOD",IF(ISBLANK(H106),"NoCod",H106),VLOOKUP(A106,'Ref Taxo'!A:D,4,FALSE))</f>
        <v>1910</v>
      </c>
      <c r="D106" s="34">
        <v>0.009999999776482582</v>
      </c>
      <c r="E106" s="35">
        <v>0</v>
      </c>
      <c r="F106" s="35" t="s">
        <v>2294</v>
      </c>
      <c r="G106" s="79"/>
      <c r="H106" s="80"/>
    </row>
    <row r="107" spans="1:8" ht="15">
      <c r="A107" s="33" t="s">
        <v>273</v>
      </c>
      <c r="B107" s="20" t="str">
        <f>IF(A107="NEWCOD",IF(ISBLANK(G107),"renseigner le champ 'Nouveau taxon'",G107),VLOOKUP(A107,'Ref Taxo'!A:B,2,FALSE))</f>
        <v>Cardamine raphanifolia</v>
      </c>
      <c r="C107" s="21">
        <f>IF(A107="NEWCOD",IF(ISBLANK(H107),"NoCod",H107),VLOOKUP(A107,'Ref Taxo'!A:D,4,FALSE))</f>
        <v>31520</v>
      </c>
      <c r="D107" s="34">
        <v>0.009999999776482582</v>
      </c>
      <c r="E107" s="35">
        <v>0</v>
      </c>
      <c r="F107" s="35" t="s">
        <v>2294</v>
      </c>
      <c r="G107" s="79"/>
      <c r="H107" s="80"/>
    </row>
    <row r="108" spans="1:8" ht="15">
      <c r="A108" s="33" t="s">
        <v>745</v>
      </c>
      <c r="B108" s="20" t="str">
        <f>IF(A108="NEWCOD",IF(ISBLANK(G108),"renseigner le champ 'Nouveau taxon'",G108),VLOOKUP(A108,'Ref Taxo'!A:B,2,FALSE))</f>
        <v>Fissidens grandifrons</v>
      </c>
      <c r="C108" s="21">
        <f>IF(A108="NEWCOD",IF(ISBLANK(H108),"NoCod",H108),VLOOKUP(A108,'Ref Taxo'!A:D,4,FALSE))</f>
        <v>19666</v>
      </c>
      <c r="D108" s="34">
        <v>0.009999999776482582</v>
      </c>
      <c r="E108" s="35">
        <v>0</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0.20000000298023224</v>
      </c>
      <c r="E109" s="35">
        <v>0</v>
      </c>
      <c r="F109" s="35" t="s">
        <v>2294</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0.20000000298023224</v>
      </c>
      <c r="E110" s="35">
        <v>0</v>
      </c>
      <c r="F110" s="35" t="s">
        <v>2294</v>
      </c>
      <c r="G110" s="79"/>
      <c r="H110" s="80"/>
    </row>
    <row r="111" spans="1:8" ht="15">
      <c r="A111" s="33" t="s">
        <v>803</v>
      </c>
      <c r="B111" s="20" t="str">
        <f>IF(A111="NEWCOD",IF(ISBLANK(G111),"renseigner le champ 'Nouveau taxon'",G111),VLOOKUP(A111,'Ref Taxo'!A:B,2,FALSE))</f>
        <v>Glyceria fluitans</v>
      </c>
      <c r="C111" s="21">
        <f>IF(A111="NEWCOD",IF(ISBLANK(H111),"NoCod",H111),VLOOKUP(A111,'Ref Taxo'!A:D,4,FALSE))</f>
        <v>1564</v>
      </c>
      <c r="D111" s="34">
        <v>0.20000000298023224</v>
      </c>
      <c r="E111" s="35">
        <v>0</v>
      </c>
      <c r="F111" s="35" t="s">
        <v>2294</v>
      </c>
      <c r="G111" s="79"/>
      <c r="H111" s="80"/>
    </row>
    <row r="112" spans="1:8" ht="15">
      <c r="A112" s="33" t="s">
        <v>2013</v>
      </c>
      <c r="B112" s="20" t="str">
        <f>IF(A112="NEWCOD",IF(ISBLANK(G112),"renseigner le champ 'Nouveau taxon'",G112),VLOOKUP(A112,'Ref Taxo'!A:B,2,FALSE))</f>
        <v>Veronica beccabunga</v>
      </c>
      <c r="C112" s="21">
        <f>IF(A112="NEWCOD",IF(ISBLANK(H112),"NoCod",H112),VLOOKUP(A112,'Ref Taxo'!A:D,4,FALSE))</f>
        <v>1957</v>
      </c>
      <c r="D112" s="34">
        <v>0.20000000298023224</v>
      </c>
      <c r="E112" s="35">
        <v>0</v>
      </c>
      <c r="F112" s="35" t="s">
        <v>2294</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0.20000000298023224</v>
      </c>
      <c r="E113" s="35">
        <v>0</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14</v>
      </c>
      <c r="E114" s="35">
        <v>0</v>
      </c>
      <c r="F114" s="35" t="s">
        <v>2294</v>
      </c>
      <c r="G114" s="79"/>
      <c r="H114" s="80"/>
    </row>
    <row r="115" spans="1:8" ht="15">
      <c r="A115" s="33" t="s">
        <v>453</v>
      </c>
      <c r="B115" s="20" t="str">
        <f>IF(A115="NEWCOD",IF(ISBLANK(G115),"renseigner le champ 'Nouveau taxon'",G115),VLOOKUP(A115,'Ref Taxo'!A:B,2,FALSE))</f>
        <v>Cladophora</v>
      </c>
      <c r="C115" s="21">
        <f>IF(A115="NEWCOD",IF(ISBLANK(H115),"NoCod",H115),VLOOKUP(A115,'Ref Taxo'!A:D,4,FALSE))</f>
        <v>1124</v>
      </c>
      <c r="D115" s="34">
        <v>14</v>
      </c>
      <c r="E115" s="35">
        <v>0</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