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<sst xmlns="http://schemas.openxmlformats.org/spreadsheetml/2006/main" count="6479" uniqueCount="5305">
  <si>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</si>
  <si>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</si>
  <si>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</si>
  <si>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</si>
  <si>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</si>
  <si>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</si>
  <si>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</si>
  <si>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</si>
  <si>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</si>
  <si>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</si>
  <si>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</si>
  <si>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</si>
  <si>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</si>
  <si>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</si>
  <si>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</si>
  <si>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</si>
  <si>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</si>
  <si>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</si>
  <si>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</si>
  <si>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</si>
  <si>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</si>
  <si>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</si>
  <si>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</si>
  <si>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</si>
  <si>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</si>
  <si>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</si>
  <si>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</si>
  <si>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</si>
  <si>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</si>
  <si>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</si>
  <si>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</si>
  <si>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</si>
  <si>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</si>
  <si>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</si>
  <si>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</si>
  <si>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</si>
  <si>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</si>
  <si>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</si>
  <si>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</si>
  <si>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</si>
  <si>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</si>
  <si>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</si>
  <si>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</si>
  <si>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</si>
  <si>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</si>
  <si>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</si>
  <si>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</si>
  <si>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</si>
  <si>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</si>
  <si>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</si>
  <si>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</si>
  <si>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</si>
  <si>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</si>
  <si>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</si>
  <si>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</si>
  <si>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</si>
  <si>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</si>
  <si>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</si>
  <si>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</si>
  <si>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</si>
  <si>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</si>
  <si>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</si>
  <si>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</si>
  <si>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</si>
  <si>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</si>
  <si>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</si>
  <si>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</si>
  <si>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</si>
  <si>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</si>
  <si>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</si>
  <si>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</si>
  <si>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</si>
  <si>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</si>
  <si>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</si>
  <si>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</si>
  <si>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</si>
  <si>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</si>
  <si>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</si>
  <si>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</si>
  <si>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</si>
  <si>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</si>
  <si>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</si>
  <si>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</si>
  <si>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</si>
  <si>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</si>
  <si>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</si>
  <si>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</si>
  <si>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</si>
  <si>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</si>
  <si>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</si>
  <si>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</si>
  <si>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</si>
  <si>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</si>
  <si>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</si>
  <si>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</si>
  <si>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</si>
  <si>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</si>
  <si>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</si>
  <si>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</si>
  <si>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</si>
  <si>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</si>
  <si>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</si>
  <si>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</si>
  <si>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</si>
  <si>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</si>
  <si>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</si>
  <si>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</si>
  <si>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</si>
  <si>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</si>
  <si>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</si>
  <si>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</si>
  <si>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</si>
  <si>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</si>
  <si>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</si>
  <si>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</si>
  <si>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</si>
  <si>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</si>
  <si>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</si>
  <si>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</si>
  <si>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</si>
  <si>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</si>
  <si>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</si>
  <si>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</si>
  <si>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</si>
  <si>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</si>
  <si>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</si>
  <si>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</si>
  <si>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</si>
  <si>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</si>
  <si>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</si>
  <si>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</si>
  <si>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</si>
  <si>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</si>
  <si>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</si>
  <si>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</si>
  <si>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</si>
  <si>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</si>
  <si>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</si>
  <si>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</si>
  <si>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</si>
  <si>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</si>
  <si>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</si>
  <si>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</si>
  <si>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</si>
  <si>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</si>
  <si>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</si>
  <si>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</si>
  <si>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</si>
  <si>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</si>
  <si>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</si>
  <si>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</si>
  <si>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</si>
  <si>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</si>
  <si>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</si>
  <si>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</si>
  <si>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</si>
  <si>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</si>
  <si>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</si>
  <si>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</si>
  <si>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</si>
  <si>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</si>
  <si>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</si>
  <si>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</si>
  <si>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</si>
  <si>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</si>
  <si>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</si>
  <si>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</si>
  <si>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</si>
  <si>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</si>
  <si>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</si>
  <si>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</si>
  <si>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</si>
  <si>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</si>
  <si>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</si>
  <si>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</si>
  <si>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</si>
  <si>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</si>
  <si>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</si>
  <si>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</si>
  <si>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</si>
  <si>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</si>
  <si>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</si>
  <si>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</si>
  <si>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</si>
  <si>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</si>
  <si>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</si>
  <si>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</si>
  <si>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</si>
  <si>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</si>
  <si>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</si>
  <si>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</si>
  <si>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</si>
  <si>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</si>
  <si>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</si>
  <si>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</si>
  <si>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</si>
  <si>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</si>
  <si>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</si>
  <si>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</si>
  <si>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</si>
  <si>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</si>
  <si>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</si>
  <si>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</si>
  <si>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</si>
  <si>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</si>
  <si>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</si>
  <si>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</si>
  <si>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</si>
  <si>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</si>
  <si>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</si>
  <si>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</si>
  <si>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</si>
  <si>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</si>
  <si>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</si>
  <si>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</si>
  <si>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</si>
  <si>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</si>
  <si>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</si>
  <si>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</si>
  <si>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</si>
  <si>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</si>
  <si>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</si>
  <si>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</si>
  <si>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</si>
  <si>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</si>
  <si>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</si>
  <si>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</si>
  <si>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</si>
  <si>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</si>
  <si>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</si>
  <si>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</si>
  <si>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</si>
  <si>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</si>
  <si>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</si>
  <si>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</si>
  <si>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</si>
  <si>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</si>
  <si>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</si>
  <si>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</si>
  <si>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</si>
  <si>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</si>
  <si>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</si>
  <si>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</si>
  <si>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</si>
  <si>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</si>
  <si>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</si>
  <si>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</si>
  <si>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</si>
  <si>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</si>
  <si>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</si>
  <si>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</si>
  <si>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</si>
  <si>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</si>
  <si>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</si>
  <si>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</si>
  <si>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</si>
  <si>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</si>
  <si>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</si>
  <si>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</si>
  <si>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</si>
  <si>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</si>
  <si>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</si>
  <si>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</si>
  <si>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</si>
  <si>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</si>
  <si>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</si>
  <si>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</si>
  <si>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</si>
  <si>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</si>
  <si>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</si>
  <si>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</si>
  <si>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</si>
  <si>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</si>
  <si>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</si>
  <si>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</si>
  <si>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</si>
  <si>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</si>
  <si>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</si>
  <si>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</si>
  <si>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</si>
  <si>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</si>
  <si>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</si>
  <si>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</si>
  <si>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</si>
  <si>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</si>
  <si>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</si>
  <si>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</si>
  <si>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</si>
  <si>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</si>
  <si>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</si>
  <si>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</si>
  <si>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</si>
  <si>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</si>
  <si>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</si>
  <si>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</si>
  <si>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</si>
  <si>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</si>
  <si>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</si>
  <si>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</si>
  <si>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</si>
  <si>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</si>
  <si>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</si>
  <si>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</si>
  <si>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</si>
  <si>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</si>
  <si>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</si>
  <si>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</si>
  <si>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</si>
  <si>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</si>
  <si>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</si>
  <si>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</si>
  <si>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</si>
  <si>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</si>
  <si>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</si>
  <si>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</si>
  <si>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</si>
  <si>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</si>
  <si>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</si>
  <si>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</si>
  <si>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</si>
  <si>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</si>
  <si>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</si>
  <si>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</si>
  <si>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</si>
  <si>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</si>
  <si>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</si>
  <si>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</si>
  <si>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</si>
  <si>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</si>
  <si>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</si>
  <si>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</si>
  <si>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</si>
  <si>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</si>
  <si>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</si>
  <si>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</si>
  <si>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</si>
  <si>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</si>
  <si>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</si>
  <si>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</si>
  <si>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</si>
  <si>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</si>
  <si>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</si>
  <si>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</si>
  <si>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</si>
  <si>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</si>
  <si>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</si>
  <si>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</si>
  <si>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</si>
  <si>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</si>
  <si>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</si>
  <si>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</si>
  <si>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</si>
  <si>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</si>
  <si>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</si>
  <si>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</si>
  <si>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</si>
  <si>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</si>
  <si>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</si>
  <si>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</si>
  <si>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</si>
  <si>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</si>
  <si>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</si>
  <si>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</si>
  <si>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</si>
  <si>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</si>
  <si>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</si>
  <si>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</si>
  <si>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</si>
  <si>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</si>
  <si>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</si>
  <si>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</si>
  <si>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</si>
  <si>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</si>
  <si>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</si>
  <si>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</si>
  <si>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</si>
  <si>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</si>
  <si>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</si>
  <si>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</si>
  <si>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</si>
  <si>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</si>
  <si>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</si>
  <si>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</si>
  <si>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</si>
  <si>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</si>
  <si>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</si>
  <si>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</si>
  <si>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</si>
  <si>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</si>
  <si>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</si>
  <si>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</si>
  <si>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</si>
  <si>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</si>
  <si>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</si>
  <si>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</si>
  <si>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</si>
  <si>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</si>
  <si>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</si>
  <si>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</si>
  <si>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</si>
  <si>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</si>
  <si>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</si>
  <si>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</si>
  <si>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</si>
  <si>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</si>
  <si>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</si>
  <si>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</si>
  <si>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</si>
  <si>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</si>
  <si>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</si>
  <si>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</si>
  <si>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</si>
  <si>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</si>
  <si>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</si>
  <si>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</si>
  <si>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</si>
  <si>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</si>
  <si>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</si>
  <si>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</si>
  <si>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</si>
  <si>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</si>
  <si>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</si>
  <si>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</si>
  <si>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</si>
  <si>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</si>
  <si>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</si>
  <si>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</si>
  <si>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</si>
  <si>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</si>
  <si>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</si>
  <si>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</si>
  <si>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</si>
  <si>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</si>
  <si>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</si>
  <si>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</si>
  <si>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</si>
  <si>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</si>
  <si>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</si>
  <si>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</si>
  <si>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</si>
  <si>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</si>
  <si>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</si>
  <si>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</si>
  <si>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</si>
  <si>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</si>
  <si>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</si>
  <si>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</si>
  <si>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</si>
  <si>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</si>
  <si>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</si>
  <si>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</si>
  <si>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</si>
  <si>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</si>
  <si>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</si>
  <si>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</si>
  <si>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</si>
  <si>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</si>
  <si>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</si>
  <si>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</si>
  <si>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</si>
  <si>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</si>
  <si>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</si>
  <si>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</si>
  <si>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</si>
  <si>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</si>
  <si>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</si>
  <si>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</si>
  <si>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</si>
  <si>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</si>
  <si>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</si>
  <si>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</si>
  <si>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</si>
  <si>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</si>
  <si>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</si>
  <si>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</si>
  <si>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</si>
  <si>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</si>
  <si>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</si>
  <si>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</si>
  <si>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</si>
  <si>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</si>
  <si>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</si>
  <si>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</si>
  <si>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</si>
  <si>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</si>
  <si>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</si>
  <si>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</si>
  <si>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</si>
  <si>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</si>
  <si>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</si>
  <si>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</si>
  <si>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</si>
  <si>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</si>
  <si>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</si>
  <si>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</si>
  <si>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</si>
  <si>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</si>
  <si>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</si>
  <si>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</si>
  <si>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</si>
  <si>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</si>
  <si>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</si>
  <si>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</si>
  <si>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</si>
  <si>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</si>
  <si>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</si>
  <si>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</si>
  <si>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</si>
  <si>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</si>
  <si>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</si>
  <si>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</si>
  <si>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</si>
  <si>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</si>
  <si>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</si>
  <si>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</si>
  <si>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</si>
  <si>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</si>
  <si>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</si>
  <si>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</si>
  <si>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</si>
  <si>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</si>
  <si>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</si>
  <si>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</si>
  <si>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</si>
  <si>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</si>
  <si>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</si>
  <si>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</si>
  <si>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</si>
  <si>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</si>
  <si>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</si>
  <si>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</si>
  <si>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</si>
  <si>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</si>
  <si>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</si>
  <si>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</si>
  <si>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</si>
  <si>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</si>
  <si>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</si>
  <si>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</si>
  <si>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</si>
  <si>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</si>
  <si>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</si>
  <si>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</si>
  <si>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</si>
  <si>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</si>
  <si>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</si>
  <si>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</si>
  <si>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</si>
  <si>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</si>
  <si>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</si>
  <si>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</si>
  <si>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</si>
  <si>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</si>
  <si>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</si>
  <si>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</si>
  <si>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</si>
  <si>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</si>
  <si>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</si>
  <si>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</si>
  <si>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</si>
  <si>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</si>
  <si>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</si>
  <si>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</si>
  <si>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</si>
  <si>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</si>
  <si>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</si>
  <si>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</si>
  <si>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</si>
  <si>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</si>
  <si>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</si>
  <si>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</si>
  <si>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</si>
  <si>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</si>
  <si>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</si>
  <si>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</si>
  <si>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</si>
  <si>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</si>
  <si>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</si>
  <si>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</si>
  <si>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</si>
  <si>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</si>
  <si>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</si>
  <si>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</si>
  <si>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</si>
  <si>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</si>
  <si>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</si>
  <si>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</si>
  <si>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</si>
  <si>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</si>
  <si>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</si>
  <si>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</si>
  <si>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</si>
  <si>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</si>
  <si>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</si>
  <si>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</si>
  <si>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</si>
  <si>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</si>
  <si>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</si>
  <si>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</si>
  <si>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</si>
  <si>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</si>
  <si>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</si>
  <si>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</si>
  <si>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</si>
  <si>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</si>
  <si>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</si>
  <si>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</si>
  <si>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</si>
  <si>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</si>
  <si>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</si>
  <si>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</si>
  <si>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</si>
  <si>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</si>
  <si>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</si>
  <si>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</si>
  <si>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</si>
  <si>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</si>
  <si>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</si>
  <si>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</si>
  <si>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</si>
  <si>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</si>
  <si>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</si>
  <si>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</si>
  <si>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</si>
  <si>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</si>
  <si>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</si>
  <si>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</si>
  <si>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</si>
  <si>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</si>
  <si>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</si>
  <si>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</si>
  <si>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</si>
  <si>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</si>
  <si>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</si>
  <si>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</si>
  <si>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</si>
  <si>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</si>
  <si>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</si>
  <si>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</si>
  <si>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</si>
  <si>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</si>
  <si>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</si>
  <si>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</si>
  <si>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</si>
  <si>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</si>
  <si>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</si>
  <si>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</si>
  <si>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</si>
  <si>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</si>
  <si>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</si>
  <si>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</si>
  <si>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</si>
  <si>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</si>
  <si>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</si>
  <si>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</si>
  <si>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</si>
  <si>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</si>
  <si>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</si>
  <si>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</si>
  <si>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</si>
  <si>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</si>
  <si>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</si>
  <si>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</si>
  <si>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</si>
  <si>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</si>
  <si>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</si>
  <si>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</si>
  <si>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</si>
  <si>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</si>
  <si>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</si>
  <si>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</si>
  <si>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</si>
  <si>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</si>
  <si>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</si>
  <si>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</si>
  <si>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</si>
  <si>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</si>
  <si>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</si>
  <si>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</si>
  <si>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</si>
  <si>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</si>
  <si>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</si>
  <si>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</si>
  <si>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</si>
  <si>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</si>
  <si>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</si>
  <si>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</si>
  <si>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</si>
  <si>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</si>
  <si>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</si>
  <si>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</si>
  <si>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</si>
  <si>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</si>
  <si>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</si>
  <si>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</si>
  <si>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</si>
  <si>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</si>
  <si>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</si>
  <si>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</si>
  <si>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</si>
  <si>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</si>
  <si>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</si>
  <si>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</si>
  <si>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</si>
  <si>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</si>
  <si>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</si>
  <si>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</si>
  <si>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</si>
  <si>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</si>
  <si>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</si>
  <si>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</si>
  <si>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</si>
  <si>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</si>
  <si>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</si>
  <si>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</si>
  <si>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</si>
  <si>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</si>
  <si>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</si>
  <si>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</si>
  <si>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</si>
  <si>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</si>
  <si>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</si>
  <si>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</si>
  <si>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</si>
  <si>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</si>
  <si>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</si>
  <si>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</si>
  <si>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</si>
  <si>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</si>
  <si>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</si>
  <si>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</si>
  <si>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</si>
  <si>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</si>
  <si>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</si>
  <si>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</si>
  <si>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</si>
  <si>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</si>
  <si>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</si>
  <si>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</si>
  <si>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</si>
  <si>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</si>
  <si>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</si>
  <si>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</si>
  <si>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</si>
  <si>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</si>
  <si>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</si>
  <si>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</si>
  <si>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</si>
  <si>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</si>
  <si>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</si>
  <si>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</si>
  <si>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</si>
  <si>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</si>
  <si>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</si>
  <si>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</si>
  <si>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</si>
  <si>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</si>
  <si>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</si>
  <si>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</si>
  <si>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</si>
  <si>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</si>
  <si>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</si>
  <si>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</si>
  <si>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</si>
  <si>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</si>
  <si>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</si>
  <si>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</si>
  <si>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</si>
  <si>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</si>
  <si>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</si>
  <si>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</si>
  <si>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</si>
  <si>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</si>
  <si>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</si>
  <si>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</si>
  <si>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</si>
  <si>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</si>
  <si>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</si>
  <si>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</si>
  <si>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</si>
  <si>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</si>
  <si>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</si>
  <si>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</si>
  <si>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</si>
  <si>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</si>
  <si>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</si>
  <si>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</si>
  <si>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</si>
  <si>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</si>
  <si>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</si>
  <si>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</si>
  <si>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</si>
  <si>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</si>
  <si>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</si>
  <si>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</si>
  <si>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</si>
  <si>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</si>
  <si>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</si>
  <si>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</si>
  <si>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</si>
  <si>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</si>
  <si>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</si>
  <si>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</si>
  <si>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</si>
  <si>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</si>
  <si>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</si>
  <si>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</si>
  <si>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</si>
  <si>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</si>
  <si>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</si>
  <si>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</si>
  <si>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</si>
  <si>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</si>
  <si>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</si>
  <si>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</si>
  <si>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</si>
  <si>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</si>
  <si>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</si>
  <si>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</si>
  <si>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</si>
  <si>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</si>
  <si>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</si>
  <si>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</si>
  <si>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</si>
  <si>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</si>
  <si>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</si>
  <si>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</si>
  <si>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</si>
  <si>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</si>
  <si>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</si>
  <si>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</si>
  <si>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</si>
  <si>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</si>
  <si>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</si>
  <si>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</si>
  <si>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</si>
  <si>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</si>
  <si>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</si>
  <si>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</si>
  <si>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</si>
  <si>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</si>
  <si>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</si>
  <si>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</si>
  <si>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</si>
  <si>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</si>
  <si>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</si>
  <si>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</si>
  <si>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</si>
  <si>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</si>
  <si>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</si>
  <si>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</si>
  <si>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</si>
  <si>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</si>
  <si>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</si>
  <si>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</si>
  <si>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</si>
  <si>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</si>
  <si>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</si>
  <si>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</si>
  <si>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</si>
  <si>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</si>
  <si>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</si>
  <si>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</si>
  <si>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</si>
  <si>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</si>
  <si>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</si>
  <si>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</si>
  <si>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</si>
  <si>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</si>
  <si>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</si>
  <si>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</si>
  <si>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</si>
  <si>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</si>
  <si>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</si>
  <si>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</si>
  <si>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</si>
  <si>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</si>
  <si>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</si>
  <si>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</si>
  <si>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</si>
  <si>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</si>
  <si>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</si>
  <si>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</si>
  <si>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</si>
  <si>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</si>
  <si>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</si>
  <si>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</si>
  <si>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</si>
  <si>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</si>
  <si>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</si>
  <si>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</si>
  <si>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</si>
  <si>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</si>
  <si>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</si>
  <si>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</si>
  <si>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</si>
  <si>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</si>
  <si>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</si>
  <si>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</si>
  <si>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</si>
  <si>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</si>
  <si>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</si>
  <si>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</si>
  <si>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</si>
  <si>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</si>
  <si>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</si>
  <si>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</si>
  <si>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</si>
  <si>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</si>
  <si>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</si>
  <si>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</si>
  <si>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</si>
  <si>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</si>
  <si>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</si>
  <si>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</si>
  <si>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</si>
  <si>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</si>
  <si>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</si>
  <si>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</si>
  <si>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</si>
  <si>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</si>
  <si>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</si>
  <si>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</si>
  <si>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</si>
  <si>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</si>
  <si>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</si>
  <si>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</si>
  <si>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</si>
  <si>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</si>
  <si>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</si>
  <si>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</si>
  <si>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</si>
  <si>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</si>
  <si>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</si>
  <si>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</si>
  <si>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</si>
  <si>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</si>
  <si>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</si>
  <si>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</si>
  <si>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</si>
  <si>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</si>
  <si>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</si>
  <si>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</si>
  <si>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</si>
  <si>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</si>
  <si>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</si>
  <si>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</si>
  <si>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</si>
  <si>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</si>
  <si>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</si>
  <si>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</si>
  <si>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</si>
  <si>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</si>
  <si>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</si>
  <si>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</si>
  <si>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</si>
  <si>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</si>
  <si>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</si>
  <si>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</si>
  <si>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</si>
  <si>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</si>
  <si>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</si>
  <si>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</si>
  <si>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</si>
  <si>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</si>
  <si>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</si>
  <si>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</si>
  <si>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</si>
  <si>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</si>
  <si>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</si>
  <si>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</si>
  <si>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</si>
  <si>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</si>
  <si>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</si>
  <si>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</si>
  <si>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</si>
  <si>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</si>
  <si>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</si>
  <si>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</si>
  <si>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</si>
  <si>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</si>
  <si>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</si>
  <si>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</si>
  <si>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</si>
  <si>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</si>
  <si>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</si>
  <si>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</si>
  <si>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</si>
  <si>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</si>
  <si>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</si>
  <si>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</si>
  <si>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</si>
  <si>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</si>
  <si>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</si>
  <si>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</si>
  <si>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</si>
  <si>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</si>
  <si>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</si>
  <si>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</si>
  <si>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</si>
  <si>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</si>
  <si>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</si>
  <si>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</si>
  <si>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</si>
  <si>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</si>
  <si>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</si>
  <si>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</si>
  <si>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</si>
  <si>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</si>
  <si>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</si>
  <si>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</si>
  <si>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</si>
  <si>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</si>
  <si>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</si>
  <si>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</si>
  <si>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</si>
  <si>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</si>
  <si>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</si>
  <si>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</si>
  <si>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</si>
  <si>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</si>
  <si>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</si>
  <si>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</si>
  <si>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</si>
  <si>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</si>
  <si>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</si>
  <si>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</si>
  <si>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</si>
  <si>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</si>
  <si>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</si>
  <si>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</si>
  <si>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</si>
  <si>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</si>
  <si>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</si>
  <si>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</si>
  <si>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</si>
  <si>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</si>
  <si>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</si>
  <si>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</si>
  <si>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</si>
  <si>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</si>
  <si>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</si>
  <si>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</si>
  <si>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</si>
  <si>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</si>
  <si>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</si>
  <si>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</si>
  <si>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</si>
  <si>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</si>
  <si>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</si>
  <si>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</si>
  <si>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</si>
  <si>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</si>
  <si>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</si>
  <si>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</si>
  <si>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</si>
  <si>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</si>
  <si>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</si>
  <si>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</si>
  <si>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</si>
  <si>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</si>
  <si>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</si>
  <si>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</si>
  <si>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</si>
  <si>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</si>
  <si>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</si>
  <si>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</si>
  <si>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</si>
  <si>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</si>
  <si>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</si>
  <si>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</si>
  <si>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</si>
  <si>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</si>
  <si>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</si>
  <si>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</si>
  <si>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</si>
  <si>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</si>
  <si>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</si>
  <si>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</si>
  <si>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</si>
  <si>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</si>
  <si>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</si>
  <si>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</si>
  <si>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</si>
  <si>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</si>
  <si>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</si>
  <si>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</si>
  <si>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</si>
  <si>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</si>
  <si>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</si>
  <si>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</si>
  <si>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</si>
  <si>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</si>
  <si>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</si>
  <si>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</si>
  <si>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</si>
  <si>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</si>
  <si>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</si>
  <si>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</si>
  <si>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</si>
  <si>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</si>
  <si>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</si>
  <si>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</si>
  <si>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</si>
  <si>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</si>
  <si>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</si>
  <si>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</si>
  <si>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</si>
  <si>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</si>
  <si>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</si>
  <si>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</si>
  <si>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</si>
  <si>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</si>
  <si>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</si>
  <si>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</si>
  <si>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</si>
  <si>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</si>
  <si>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</si>
  <si>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</si>
  <si>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</si>
  <si>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</si>
  <si>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</si>
  <si>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</si>
  <si>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</si>
  <si>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</si>
  <si>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</si>
  <si>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</si>
  <si>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</si>
  <si>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</si>
  <si>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</si>
  <si>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</si>
  <si>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</si>
  <si>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</si>
  <si>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</si>
  <si>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</si>
  <si>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</si>
  <si>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</si>
  <si>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</si>
  <si>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</si>
  <si>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</si>
  <si>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</si>
  <si>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</si>
  <si>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</si>
  <si>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</si>
  <si>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</si>
  <si>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</si>
  <si>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</si>
  <si>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</si>
  <si>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</si>
  <si>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</si>
  <si>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</si>
  <si>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</si>
  <si>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</si>
  <si>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</si>
  <si>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</si>
  <si>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</si>
  <si>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</si>
  <si>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</si>
  <si>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</si>
  <si>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</si>
  <si>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</si>
  <si>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</si>
  <si>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</si>
  <si>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</si>
  <si>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</si>
  <si>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</si>
  <si>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</si>
  <si>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</si>
  <si>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</si>
  <si>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</si>
  <si>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</si>
  <si>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</si>
  <si>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</si>
  <si>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</si>
  <si>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</si>
  <si>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</si>
  <si>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</si>
  <si>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</si>
  <si>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</si>
  <si>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</si>
  <si>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</si>
  <si>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</si>
  <si>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</si>
  <si>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</si>
  <si>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</si>
  <si>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</si>
  <si>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</si>
  <si>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</si>
  <si>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</si>
  <si>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</si>
  <si>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</si>
  <si>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</si>
  <si>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</si>
  <si>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</si>
  <si>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</si>
  <si>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</si>
  <si>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</si>
  <si>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</si>
  <si>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</si>
  <si>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</si>
  <si>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</si>
  <si>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</si>
  <si>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</si>
  <si>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</si>
  <si>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</si>
  <si>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</si>
  <si>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</si>
  <si>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</si>
  <si>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</si>
  <si>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</si>
  <si>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</si>
  <si>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</si>
  <si>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</si>
  <si>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</si>
  <si>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</si>
  <si>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</si>
  <si>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</si>
  <si>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</si>
  <si>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</si>
  <si>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</si>
  <si>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</si>
  <si>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</si>
  <si>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</si>
  <si>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</si>
  <si>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</si>
  <si>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</si>
  <si>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</si>
  <si>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</si>
  <si>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</si>
  <si>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</si>
  <si>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</si>
  <si>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</si>
  <si>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</si>
  <si>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</si>
  <si>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</si>
  <si>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</si>
  <si>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</si>
  <si>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</si>
  <si>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</si>
  <si>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</si>
  <si>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</si>
  <si>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</si>
  <si>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</si>
  <si>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</si>
  <si>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</si>
  <si>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</si>
  <si>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</si>
  <si>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</si>
  <si>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</si>
  <si>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</si>
  <si>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</si>
  <si>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</si>
  <si>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</si>
  <si>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</si>
  <si>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</si>
  <si>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</si>
  <si>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</si>
  <si>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</si>
  <si>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</si>
  <si>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</si>
  <si>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</si>
  <si>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</si>
  <si>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</si>
  <si>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</si>
  <si>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</si>
  <si>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</si>
  <si>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</si>
  <si>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</si>
  <si>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</si>
  <si>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</si>
  <si>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</si>
  <si>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</si>
  <si>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</si>
  <si>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</si>
  <si>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</si>
  <si>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</si>
  <si>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</si>
  <si>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</si>
  <si>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</si>
  <si>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</si>
  <si>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</si>
  <si>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</si>
  <si>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</si>
  <si>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</si>
  <si>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</si>
  <si>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</si>
  <si>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</si>
  <si>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</si>
  <si>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</si>
  <si>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</si>
  <si>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</si>
  <si>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</si>
  <si>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</si>
  <si>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</si>
  <si>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</si>
  <si>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</si>
  <si>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</si>
  <si>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</si>
  <si>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</si>
  <si>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</si>
  <si>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</si>
  <si>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</si>
  <si>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</si>
  <si>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</si>
  <si>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</si>
  <si>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</si>
  <si>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</si>
  <si>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</si>
  <si>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</si>
  <si>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</si>
  <si>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</si>
  <si>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</si>
  <si>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</si>
  <si>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</si>
  <si>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</si>
  <si>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</si>
  <si>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</si>
  <si>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</si>
  <si>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</si>
  <si>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</si>
  <si>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</si>
  <si>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</si>
  <si>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</si>
  <si>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</si>
  <si>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</si>
  <si>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</si>
  <si>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</si>
  <si>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</si>
  <si>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</si>
  <si>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</si>
  <si>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</si>
  <si>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</si>
  <si>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</si>
  <si>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</si>
  <si>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</si>
  <si>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</si>
  <si>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</si>
  <si>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</si>
  <si>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</si>
  <si>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</si>
  <si>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</si>
  <si>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</si>
  <si>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</si>
  <si>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</si>
  <si>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</si>
  <si>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</si>
  <si>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</si>
  <si>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</si>
  <si>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</si>
  <si>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</si>
  <si>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</si>
  <si>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</si>
  <si>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</si>
  <si>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</si>
  <si>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</si>
  <si>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</si>
  <si>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</si>
  <si>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</si>
  <si>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</si>
  <si>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</si>
  <si>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</si>
  <si>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</si>
  <si>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</si>
  <si>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</si>
  <si>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</si>
  <si>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</si>
  <si>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</si>
  <si>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</si>
  <si>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</si>
  <si>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</si>
  <si>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</si>
  <si>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</si>
  <si>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</si>
  <si>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</si>
  <si>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</si>
  <si>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</si>
  <si>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</si>
  <si>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</si>
  <si>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</si>
  <si>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</si>
  <si>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</si>
  <si>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</si>
  <si>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</si>
  <si>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</si>
  <si>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</si>
  <si>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</si>
  <si>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</si>
  <si>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</si>
  <si>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</si>
  <si>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</si>
  <si>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</si>
  <si>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</si>
  <si>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</si>
  <si>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</si>
  <si>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</si>
  <si>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</si>
  <si>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</si>
  <si>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</si>
  <si>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</si>
  <si>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</si>
  <si>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</si>
  <si>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</si>
  <si>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</si>
  <si>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</si>
  <si>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</si>
  <si>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</si>
  <si>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</si>
  <si>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</si>
  <si>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</si>
  <si>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</si>
  <si>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</si>
  <si>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</si>
  <si>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</si>
  <si>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</si>
  <si>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</si>
  <si>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</si>
  <si>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</si>
  <si>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</si>
  <si>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</si>
  <si>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</si>
  <si>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</si>
  <si>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</si>
  <si>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</si>
  <si>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</si>
  <si>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</si>
  <si>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</si>
  <si>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</si>
  <si>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</si>
  <si>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</si>
  <si>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</si>
  <si>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</si>
  <si>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</si>
  <si>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</si>
  <si>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</si>
  <si>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</si>
  <si>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</si>
  <si>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</si>
  <si>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</si>
  <si>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</si>
  <si>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</si>
  <si>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</si>
  <si>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</si>
  <si>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</si>
  <si>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</si>
  <si>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</si>
  <si>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</si>
  <si>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</si>
  <si>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</si>
  <si>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</si>
  <si>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</si>
  <si>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</si>
  <si>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</si>
  <si>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</si>
  <si>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</si>
  <si>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</si>
  <si>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</si>
  <si>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</si>
  <si>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</si>
  <si>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</si>
  <si>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</si>
  <si>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</si>
  <si>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</si>
  <si>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</si>
  <si>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</si>
  <si>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</si>
  <si>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</si>
  <si>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</si>
  <si>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</si>
  <si>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</si>
  <si>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</si>
  <si>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</si>
  <si>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</si>
  <si>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</si>
  <si>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</si>
  <si>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</si>
  <si>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</si>
  <si>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</si>
  <si>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</si>
  <si>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</si>
  <si>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</si>
  <si>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</si>
  <si>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</si>
  <si>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</si>
  <si>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</si>
  <si>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</si>
  <si>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</si>
  <si>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</si>
  <si>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</si>
  <si>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</si>
  <si>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</si>
  <si>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</si>
  <si>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</si>
  <si>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</si>
  <si>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</si>
  <si>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</si>
  <si>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</si>
  <si>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</si>
  <si>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</si>
  <si>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</si>
  <si>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</si>
  <si>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</si>
  <si>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</si>
  <si>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</si>
  <si>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</si>
  <si>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</si>
  <si>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</si>
  <si>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</si>
  <si>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</si>
  <si>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</si>
  <si>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</si>
  <si>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</si>
  <si>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</si>
  <si>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</si>
  <si>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</si>
  <si>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</si>
  <si>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</si>
  <si>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</si>
  <si>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</si>
  <si>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</si>
  <si>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</si>
  <si>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</si>
  <si>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</si>
  <si>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</si>
  <si>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</si>
  <si>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</si>
  <si>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</si>
  <si>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</si>
  <si>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</si>
  <si>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</si>
  <si>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</si>
  <si>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</si>
  <si>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</si>
  <si>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</si>
  <si>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</si>
  <si>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</si>
  <si>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</si>
  <si>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</si>
  <si>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</si>
  <si>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</si>
  <si>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</si>
  <si>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</si>
  <si>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</si>
  <si>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</si>
  <si>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</si>
  <si>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</si>
  <si>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</si>
  <si>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</si>
  <si>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</si>
  <si>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</si>
  <si>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</si>
  <si>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</si>
  <si>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</si>
  <si>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</si>
  <si>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</si>
  <si>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</si>
  <si>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</si>
  <si>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</si>
  <si>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</si>
  <si>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</si>
  <si>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</si>
  <si>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</si>
  <si>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</si>
  <si>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</si>
  <si>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</si>
  <si>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</si>
  <si>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</si>
  <si>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</si>
  <si>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</si>
  <si>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</si>
  <si>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</si>
  <si>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</si>
  <si>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</si>
  <si>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</si>
  <si>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</si>
  <si>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</si>
  <si>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</si>
  <si>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</si>
  <si>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</si>
  <si>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</si>
  <si>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</si>
  <si>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</si>
  <si>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</si>
  <si>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</si>
  <si>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</si>
  <si>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</si>
  <si>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</si>
  <si>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</si>
  <si>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</si>
  <si>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</si>
  <si>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</si>
  <si>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</si>
  <si>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</si>
  <si>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</si>
  <si>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</si>
  <si>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</si>
  <si>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</si>
  <si>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</si>
  <si>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</si>
  <si>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</si>
  <si>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</si>
  <si>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</si>
  <si>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</si>
  <si>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</si>
  <si>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</si>
  <si>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</si>
  <si>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</si>
  <si>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</si>
  <si>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</si>
  <si>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</si>
  <si>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</si>
  <si>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</si>
  <si>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</si>
  <si>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</si>
  <si>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</si>
  <si>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</si>
  <si>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</si>
  <si>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</si>
  <si>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</si>
  <si>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</si>
  <si>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</si>
  <si>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</si>
  <si>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</si>
  <si>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</si>
  <si>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</si>
  <si>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</si>
  <si>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</si>
  <si>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</si>
  <si>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</si>
  <si>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</si>
  <si>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</si>
  <si>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</si>
  <si>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</si>
  <si>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</si>
  <si>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</si>
  <si>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</si>
  <si>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</si>
  <si>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</si>
  <si>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</si>
  <si>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</si>
  <si>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</si>
  <si>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</si>
  <si>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</si>
  <si>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</si>
  <si>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</si>
  <si>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</si>
  <si>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</si>
  <si>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</si>
  <si>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</si>
  <si>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</si>
  <si>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</si>
  <si>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</si>
  <si>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</si>
  <si>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</si>
  <si>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</si>
  <si>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</si>
  <si>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</si>
  <si>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</si>
  <si>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</si>
  <si>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</si>
  <si>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</si>
  <si>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</si>
  <si>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</si>
  <si>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</si>
  <si>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</si>
  <si>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</si>
  <si>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</si>
  <si>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</si>
  <si>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</si>
  <si>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</si>
  <si>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</si>
  <si>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</si>
  <si>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</si>
  <si>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</si>
  <si>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</si>
  <si>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</si>
  <si>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</si>
  <si>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</si>
  <si>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</si>
  <si>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</si>
  <si>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</si>
  <si>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</si>
  <si>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</si>
  <si>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</si>
  <si>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</si>
  <si>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</si>
  <si>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</si>
  <si>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</si>
  <si>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</si>
  <si>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</si>
  <si>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</si>
  <si>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</si>
  <si>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</si>
  <si>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</si>
  <si>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</si>
  <si>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</si>
  <si>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</si>
  <si>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</si>
  <si>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</si>
  <si>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</si>
  <si>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</si>
  <si>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</si>
  <si>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</si>
  <si>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</si>
  <si>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</si>
  <si>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</si>
  <si>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</si>
  <si>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</si>
  <si>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</si>
  <si>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</si>
  <si>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</si>
  <si>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</si>
  <si>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</si>
  <si>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</si>
  <si>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</si>
  <si>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</si>
  <si>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</si>
  <si>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</si>
  <si>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</si>
  <si>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</si>
  <si>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</si>
  <si>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</si>
  <si>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</si>
  <si>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</si>
  <si>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</si>
  <si>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</si>
  <si>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</si>
  <si>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</si>
  <si>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</si>
  <si>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</si>
  <si>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</si>
  <si>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</si>
  <si>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</si>
  <si>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</si>
  <si>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</si>
  <si>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</si>
  <si>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</si>
  <si>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</si>
  <si>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</si>
  <si>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</si>
  <si>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</si>
  <si>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</si>
  <si>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</si>
  <si>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</si>
  <si>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</si>
  <si>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</si>
  <si>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</si>
  <si>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</si>
  <si>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</si>
  <si>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</si>
  <si>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</si>
  <si>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</si>
  <si>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</si>
  <si>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</si>
  <si>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</si>
  <si>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</si>
  <si>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</si>
  <si>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</si>
  <si>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</si>
  <si>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</si>
  <si>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</si>
  <si>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</si>
  <si>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</si>
  <si>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</si>
  <si>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</si>
  <si>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</si>
  <si>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</si>
  <si>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</si>
  <si>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</si>
  <si>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</si>
  <si>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</si>
  <si>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</si>
  <si>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</si>
  <si>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</si>
  <si>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</si>
  <si>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</si>
  <si>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</si>
  <si>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</si>
  <si>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</si>
  <si>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</si>
  <si>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</si>
  <si>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</si>
  <si>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</si>
  <si>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</si>
  <si>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</si>
  <si>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</si>
  <si>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</si>
  <si>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</si>
  <si>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</si>
  <si>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</si>
  <si>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</si>
  <si>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</si>
  <si>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</si>
  <si>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</si>
  <si>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</si>
  <si>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</si>
  <si>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</si>
  <si>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</si>
  <si>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</si>
  <si>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</si>
  <si>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</si>
  <si>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</si>
  <si>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</si>
  <si>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</si>
  <si>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</si>
  <si>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</si>
  <si>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</si>
  <si>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</si>
  <si>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</si>
  <si>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</si>
  <si>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</si>
  <si>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</si>
  <si>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</si>
  <si>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</si>
  <si>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</si>
  <si>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</si>
  <si>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</si>
  <si>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</si>
  <si>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</si>
  <si>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</si>
  <si>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</si>
  <si>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</si>
  <si>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</si>
  <si>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</si>
  <si>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</si>
  <si>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</si>
  <si>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</si>
  <si>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</si>
  <si>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</si>
  <si>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</si>
  <si>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</si>
  <si>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</si>
  <si>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</si>
  <si>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</si>
  <si>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</si>
  <si>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</si>
  <si>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</si>
  <si>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</si>
  <si>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</si>
  <si>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</si>
  <si>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</si>
  <si>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</si>
  <si>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</si>
  <si>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</si>
  <si>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</si>
  <si>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</si>
  <si>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</si>
  <si>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</si>
  <si>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</si>
  <si>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</si>
  <si>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</si>
  <si>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</si>
  <si>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</si>
  <si>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</si>
  <si>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</si>
  <si>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</si>
  <si>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</si>
  <si>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</si>
  <si>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</si>
  <si>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</si>
  <si>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</si>
  <si>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</si>
  <si>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</si>
  <si>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</si>
  <si>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</si>
  <si>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</si>
  <si>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</si>
  <si>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</si>
  <si>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</si>
  <si>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</si>
  <si>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</si>
  <si>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</si>
  <si>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</si>
  <si>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</si>
  <si>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</si>
  <si>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</si>
  <si>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</si>
  <si>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</si>
  <si>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</si>
  <si>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</si>
  <si>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</si>
  <si>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</si>
  <si>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</si>
  <si>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</si>
  <si>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</si>
  <si>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</si>
  <si>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</si>
  <si>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</si>
  <si>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</si>
  <si>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</si>
  <si>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</si>
  <si>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</si>
  <si>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</si>
  <si>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</si>
  <si>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</si>
  <si>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</si>
  <si>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</si>
  <si>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</si>
  <si>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</si>
  <si>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</si>
  <si>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</si>
  <si>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</si>
  <si>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</si>
  <si>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</si>
  <si>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</si>
  <si>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</si>
  <si>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</si>
  <si>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</si>
  <si>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</si>
  <si>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</si>
  <si>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</si>
  <si>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</si>
  <si>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</si>
  <si>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</si>
  <si>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</si>
  <si>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</si>
  <si>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</si>
  <si>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</si>
  <si>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</si>
  <si>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</si>
  <si>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</si>
  <si>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</si>
  <si>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</si>
  <si>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</si>
  <si>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</si>
  <si>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</si>
  <si>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</si>
  <si>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</si>
  <si>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</si>
  <si>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</si>
  <si>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</si>
  <si>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</si>
  <si>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</si>
  <si>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</si>
  <si>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</si>
  <si>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</si>
  <si>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</si>
  <si>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</si>
  <si>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</si>
  <si>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</si>
  <si>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</si>
  <si>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</si>
  <si>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</si>
  <si>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</si>
  <si>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</si>
  <si>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</si>
  <si>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</si>
  <si>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</si>
  <si>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</si>
  <si>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</si>
  <si>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</si>
  <si>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</si>
  <si>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</si>
  <si>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</si>
  <si>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</si>
  <si>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</si>
  <si>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</si>
  <si>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</si>
  <si>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</si>
  <si>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</si>
  <si>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</si>
  <si>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</si>
  <si>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</si>
  <si>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</si>
  <si>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</si>
  <si>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</si>
  <si>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</si>
  <si>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</si>
  <si>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</si>
  <si>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</si>
  <si>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</si>
  <si>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</si>
  <si>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</si>
  <si>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</si>
  <si>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</si>
  <si>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</si>
  <si>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</si>
  <si>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</si>
  <si>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</si>
  <si>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</si>
  <si>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</si>
  <si>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</si>
  <si>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</si>
  <si>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</si>
  <si>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</si>
  <si>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</si>
  <si>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</si>
  <si>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</si>
  <si>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</si>
  <si>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</si>
  <si>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</si>
  <si>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</si>
  <si>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</si>
  <si>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</si>
  <si>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</si>
  <si>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</si>
  <si>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</si>
  <si>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</si>
  <si>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</si>
  <si>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</si>
  <si>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</si>
  <si>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</si>
  <si>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</si>
  <si>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</si>
  <si>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</si>
  <si>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</si>
  <si>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</si>
  <si>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</si>
  <si>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</si>
  <si>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</si>
  <si>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</si>
  <si>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</si>
  <si>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</si>
  <si>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</si>
  <si>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</si>
  <si>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</si>
  <si>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</si>
  <si>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</si>
  <si>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</si>
  <si>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</si>
  <si>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</si>
  <si>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</si>
  <si>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</si>
  <si>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</si>
  <si>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</si>
  <si>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</si>
  <si>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</si>
  <si>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</si>
  <si>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</si>
  <si>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</si>
  <si>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</si>
  <si>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</si>
  <si>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</si>
  <si>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</si>
  <si>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</si>
  <si>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</si>
  <si>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</si>
  <si>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</si>
  <si>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</si>
  <si>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</si>
  <si>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</si>
  <si>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</si>
  <si>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</si>
  <si>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</si>
  <si>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</si>
  <si>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</si>
  <si>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</si>
  <si>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</si>
  <si>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</si>
  <si>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</si>
  <si>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</si>
  <si>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</si>
  <si>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</si>
  <si>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</si>
  <si>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</si>
  <si>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</si>
  <si>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</si>
  <si>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</si>
  <si>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</si>
  <si>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</si>
  <si>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</si>
  <si>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</si>
  <si>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</si>
  <si>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</si>
  <si>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</si>
  <si>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</si>
  <si>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</si>
  <si>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</si>
  <si>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</si>
  <si>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</si>
  <si>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</si>
  <si>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</si>
  <si>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</si>
  <si>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</si>
  <si>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</si>
  <si>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</si>
  <si>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</si>
  <si>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</si>
  <si>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</si>
  <si>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</si>
  <si>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</si>
  <si>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</si>
  <si>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</si>
  <si>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</si>
  <si>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</si>
  <si>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</si>
  <si>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</si>
  <si>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</si>
  <si>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</si>
  <si>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</si>
  <si>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</si>
  <si>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</si>
  <si>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</si>
  <si>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</si>
  <si>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</si>
  <si>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</si>
  <si>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</si>
  <si>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</si>
  <si>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</si>
  <si>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</si>
  <si>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</si>
  <si>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</si>
  <si>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</si>
  <si>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</si>
  <si>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</si>
  <si>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</si>
  <si>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</si>
  <si>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</si>
  <si>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</si>
  <si>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</si>
  <si>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</si>
  <si>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</si>
  <si>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</si>
  <si>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</si>
  <si>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</si>
  <si>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</si>
  <si>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</si>
  <si>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</si>
  <si>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</si>
  <si>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</si>
  <si>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</si>
  <si>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</si>
  <si>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</si>
  <si>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</si>
  <si>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</si>
  <si>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</si>
  <si>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</si>
  <si>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</si>
  <si>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</si>
  <si>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</si>
  <si>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</si>
  <si>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</si>
  <si>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</si>
  <si>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</si>
  <si>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</si>
  <si>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</si>
  <si>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</si>
  <si>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</si>
  <si>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</si>
  <si>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</si>
  <si>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</si>
  <si>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</si>
  <si>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</si>
  <si>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</si>
  <si>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</si>
  <si>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</si>
  <si>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</si>
  <si>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</si>
  <si>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</si>
  <si>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</si>
  <si>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</si>
  <si>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</si>
  <si>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</si>
  <si>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</si>
  <si>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</si>
  <si>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</si>
  <si>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</si>
  <si>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</si>
  <si>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</si>
  <si>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</si>
  <si>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</si>
  <si>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</si>
  <si>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</si>
  <si>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</si>
  <si>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</si>
  <si>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</si>
  <si>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</si>
  <si>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</si>
  <si>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</si>
  <si>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</si>
  <si>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</si>
  <si>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</si>
  <si>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</si>
  <si>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</si>
  <si>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</si>
  <si>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</si>
  <si>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</si>
  <si>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</si>
  <si>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</si>
  <si>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</si>
  <si>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</si>
  <si>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</si>
  <si>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</si>
  <si>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</si>
  <si>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</si>
  <si>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</si>
  <si>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</si>
  <si>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</si>
  <si>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</si>
  <si>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</si>
  <si>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</si>
  <si>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</si>
  <si>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</si>
  <si>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</si>
  <si>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</si>
  <si>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</si>
  <si>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</si>
  <si>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</si>
  <si>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</si>
  <si>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</si>
  <si>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</si>
  <si>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</si>
  <si>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</si>
  <si>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</si>
  <si>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</si>
  <si>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</si>
  <si>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</si>
  <si>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</si>
  <si>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</si>
  <si>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</si>
  <si>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</si>
  <si>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</si>
  <si>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</si>
  <si>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</si>
  <si>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</si>
  <si>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</si>
  <si>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</si>
  <si>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</si>
  <si>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</si>
  <si>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</si>
  <si>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</si>
  <si>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</si>
  <si>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</si>
  <si>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</si>
  <si>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</si>
  <si>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</si>
  <si>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</si>
  <si>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</si>
  <si>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</si>
  <si>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</si>
  <si>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</si>
  <si>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</si>
  <si>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</si>
  <si>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</si>
  <si>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</si>
  <si>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</si>
  <si>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</si>
  <si>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</si>
  <si>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</si>
  <si>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</si>
  <si>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</si>
  <si>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</si>
  <si>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</si>
  <si>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</si>
  <si>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</si>
  <si>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</si>
  <si>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</si>
  <si>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</si>
  <si>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</si>
  <si>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</si>
  <si>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</si>
  <si>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</si>
  <si>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</si>
  <si>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</si>
  <si>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</si>
  <si>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</si>
  <si>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</si>
  <si>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</si>
  <si>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</si>
  <si>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</si>
  <si>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</si>
  <si>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</si>
  <si>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</si>
  <si>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</si>
  <si>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</si>
  <si>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</si>
  <si>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</si>
  <si>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</si>
  <si>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</si>
  <si>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</si>
  <si>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</si>
  <si>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</si>
  <si>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</si>
  <si>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</si>
  <si>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</si>
  <si>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</si>
  <si>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</si>
  <si>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</si>
  <si>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</si>
  <si>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</si>
  <si>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</si>
  <si>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</si>
  <si>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</si>
  <si>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</si>
  <si>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</si>
  <si>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</si>
  <si>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</si>
  <si>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</si>
  <si>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</si>
  <si>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</si>
  <si>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</si>
  <si>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</si>
  <si>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</si>
  <si>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</si>
  <si>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</si>
  <si>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</si>
  <si>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</si>
  <si>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</si>
  <si>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</si>
  <si>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</si>
  <si>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</si>
  <si>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</si>
  <si>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</si>
  <si>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</si>
  <si>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</si>
  <si>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</si>
  <si>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</si>
  <si>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</si>
  <si>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</si>
  <si>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</si>
  <si>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</si>
  <si>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</si>
  <si>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</si>
  <si>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</si>
  <si>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</si>
  <si>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</si>
  <si>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</si>
  <si>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</si>
  <si>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</si>
  <si>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</si>
  <si>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</si>
  <si>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</si>
  <si>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</si>
  <si>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</si>
  <si>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</si>
  <si>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</si>
  <si>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</si>
  <si>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</si>
  <si>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</si>
  <si>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</si>
  <si>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</si>
  <si>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</si>
  <si>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</si>
  <si>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</si>
  <si>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</si>
  <si>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</si>
  <si>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</si>
  <si>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</si>
  <si>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</si>
  <si>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</si>
  <si>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</si>
  <si>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</si>
  <si>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</si>
  <si>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</si>
  <si>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</si>
  <si>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</si>
  <si>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</si>
  <si>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</si>
  <si>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</si>
  <si>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</si>
  <si>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</si>
  <si>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</si>
  <si>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</si>
  <si>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</si>
  <si>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</si>
  <si>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</si>
  <si>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</si>
  <si>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</si>
  <si>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</si>
  <si>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</si>
  <si>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</si>
  <si>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</si>
  <si>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</si>
  <si>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</si>
  <si>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</si>
  <si>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</si>
  <si>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</si>
  <si>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</si>
  <si>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</si>
  <si>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</si>
  <si>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</si>
  <si>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</si>
  <si>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</si>
  <si>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</si>
  <si>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</si>
  <si>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</si>
  <si>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</si>
  <si>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</si>
  <si>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</si>
  <si>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</si>
  <si>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</si>
  <si>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</si>
  <si>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</si>
  <si>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</si>
  <si>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</si>
  <si>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</si>
  <si>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</si>
  <si>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</si>
  <si>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</si>
  <si>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</si>
  <si>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</si>
  <si>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</si>
  <si>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</si>
  <si>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</si>
  <si>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</si>
  <si>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</si>
  <si>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</si>
  <si>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</si>
  <si>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</si>
  <si>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</si>
  <si>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</si>
  <si>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</si>
  <si>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</si>
  <si>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</si>
  <si>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</si>
  <si>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</si>
  <si>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</si>
  <si>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</si>
  <si>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</si>
  <si>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</si>
  <si>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</si>
  <si>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</si>
  <si>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</si>
  <si>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</si>
  <si>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</si>
  <si>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</si>
  <si>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</si>
  <si>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</si>
  <si>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</si>
  <si>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</si>
  <si>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</si>
  <si>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</si>
  <si>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</si>
  <si>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</si>
  <si>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</si>
  <si>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</si>
  <si>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</si>
  <si>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</si>
  <si>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</si>
  <si>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</si>
  <si>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</si>
  <si>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</si>
  <si>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</si>
  <si>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</si>
  <si>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</si>
  <si>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</si>
  <si>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</si>
  <si>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</si>
  <si>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</si>
  <si>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</si>
  <si>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</si>
  <si>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</si>
  <si>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</si>
  <si>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</si>
  <si>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</si>
  <si>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</si>
  <si>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</si>
  <si>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</si>
  <si>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</si>
  <si>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</si>
  <si>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</si>
  <si>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</si>
  <si>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</si>
  <si>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</si>
  <si>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</si>
  <si>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</si>
  <si>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</si>
  <si>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</si>
  <si>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</si>
  <si>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</si>
  <si>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</si>
  <si>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</si>
  <si>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</si>
  <si>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</si>
  <si>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</si>
  <si>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</si>
  <si>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</si>
  <si>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</si>
  <si>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</si>
  <si>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</si>
  <si>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</si>
  <si>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</si>
  <si>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</si>
  <si>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</si>
  <si>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</si>
  <si>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</si>
  <si>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</si>
  <si>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</si>
  <si>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</si>
  <si>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</si>
  <si>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</si>
  <si>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</si>
  <si>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</si>
  <si>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</si>
  <si>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</si>
  <si>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</si>
  <si>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</si>
  <si>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</si>
  <si>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</si>
  <si>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</si>
  <si>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</si>
  <si>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</si>
  <si>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</si>
  <si>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</si>
  <si>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</si>
  <si>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</si>
  <si>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</si>
  <si>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</si>
  <si>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</si>
  <si>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</si>
  <si>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</si>
  <si>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</si>
  <si>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</si>
  <si>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</si>
  <si>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</si>
  <si>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</si>
  <si>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</si>
  <si>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</si>
  <si>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</si>
  <si>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</si>
  <si>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</si>
  <si>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</si>
  <si>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</si>
  <si>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</si>
  <si>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</si>
  <si>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</si>
  <si>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</si>
  <si>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</si>
  <si>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</si>
  <si>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</si>
  <si>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</si>
  <si>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</si>
  <si>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</si>
  <si>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</si>
  <si>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</si>
  <si>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</si>
  <si>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</si>
  <si>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</si>
  <si>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</si>
  <si>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</si>
  <si>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</si>
  <si>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</si>
  <si>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</si>
  <si>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</si>
  <si>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</si>
  <si>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</si>
  <si>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</si>
  <si>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</si>
  <si>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</si>
  <si>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</si>
  <si>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</si>
  <si>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</si>
  <si>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</si>
  <si>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</si>
  <si>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</si>
  <si>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</si>
  <si>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</si>
  <si>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</si>
  <si>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</si>
  <si>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</si>
  <si>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</si>
  <si>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</si>
  <si>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</si>
  <si>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</si>
  <si>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</si>
  <si>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</si>
  <si>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</si>
  <si>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</si>
  <si>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</si>
  <si>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</si>
  <si>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</si>
  <si>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</si>
  <si>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</si>
  <si>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</si>
  <si>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</si>
  <si>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</si>
  <si>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</si>
  <si>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</si>
  <si>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</si>
  <si>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</si>
  <si>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</si>
  <si>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</si>
  <si>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</si>
  <si>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</si>
  <si>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</si>
  <si>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</si>
  <si>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</si>
  <si>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</si>
  <si>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</si>
  <si>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</si>
  <si>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</si>
  <si>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</si>
  <si>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</si>
  <si>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</si>
  <si>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</si>
  <si>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</si>
  <si>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</si>
  <si>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</si>
  <si>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</si>
  <si>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</si>
  <si>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</si>
  <si>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</si>
  <si>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</si>
  <si>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</si>
  <si>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</si>
  <si>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</si>
  <si>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</si>
  <si>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</si>
  <si>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</si>
  <si>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</si>
  <si>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</si>
  <si>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</si>
  <si>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</si>
  <si>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</si>
  <si>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</si>
  <si>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</si>
  <si>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</si>
  <si>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</si>
  <si>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</si>
  <si>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</si>
  <si>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</si>
  <si>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</si>
  <si>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</si>
  <si>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</si>
  <si>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</si>
  <si>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</si>
  <si>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</si>
  <si>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</si>
  <si>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</si>
  <si>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</si>
  <si>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</si>
  <si>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</si>
  <si>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</si>
  <si>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</si>
  <si>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</si>
  <si>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</si>
  <si>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</si>
  <si>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</si>
  <si>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</si>
  <si>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</si>
  <si>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</si>
  <si>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</si>
  <si>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</si>
  <si>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</si>
  <si>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</si>
  <si>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</si>
  <si>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</si>
  <si>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</si>
  <si>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</si>
  <si>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</si>
  <si>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</si>
  <si>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</si>
  <si>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</si>
  <si>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</si>
  <si>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</si>
  <si>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</si>
  <si>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</si>
  <si>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</si>
  <si>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</si>
  <si>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</si>
  <si>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</si>
  <si>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</si>
  <si>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</si>
  <si>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</si>
  <si>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</si>
  <si>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</si>
  <si>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</si>
  <si>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</si>
  <si>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</si>
  <si>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</si>
  <si>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</si>
  <si>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</si>
  <si>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</si>
  <si>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</si>
  <si>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</si>
  <si>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</si>
  <si>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</si>
  <si>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</si>
  <si>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</si>
  <si>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</si>
  <si>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</si>
  <si>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</si>
  <si>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</si>
  <si>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</si>
  <si>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</si>
  <si>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</si>
  <si>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</si>
  <si>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</si>
  <si>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</si>
  <si>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</si>
  <si>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</si>
  <si>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</si>
  <si>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</si>
  <si>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</si>
  <si>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</si>
  <si>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</si>
  <si>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</si>
  <si>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</si>
  <si>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</si>
  <si>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</si>
  <si>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</si>
  <si>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</si>
  <si>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</si>
  <si>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</si>
  <si>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</si>
  <si>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</si>
  <si>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</si>
  <si>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</si>
  <si>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</si>
  <si>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</si>
  <si>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</si>
  <si>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</si>
  <si>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</si>
  <si>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</si>
  <si>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</si>
  <si>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</si>
  <si>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</si>
  <si>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</si>
  <si>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</si>
  <si>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</si>
  <si>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</si>
  <si>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</si>
  <si>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</si>
  <si>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</si>
  <si>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</si>
  <si>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</si>
  <si>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</si>
  <si>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</si>
  <si>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</si>
  <si>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</si>
  <si>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</si>
  <si>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</si>
  <si>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</si>
  <si>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</si>
  <si>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</si>
  <si>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</si>
  <si>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</si>
  <si>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</si>
  <si>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</si>
  <si>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</si>
  <si>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</si>
  <si>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</si>
  <si>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</si>
  <si>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</si>
  <si>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</si>
  <si>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</si>
  <si>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</si>
  <si>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</si>
  <si>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</si>
  <si>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</si>
  <si>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</si>
  <si>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</si>
  <si>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</si>
  <si>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</si>
  <si>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</si>
  <si>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</si>
  <si>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</si>
  <si>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</si>
  <si>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</si>
  <si>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</si>
  <si>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</si>
  <si>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</si>
  <si>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</si>
  <si>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</si>
  <si>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</si>
  <si>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</si>
  <si>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</si>
  <si>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</si>
  <si>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</si>
  <si>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</si>
  <si>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</si>
  <si>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</si>
  <si>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</si>
  <si>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</si>
  <si>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</si>
  <si>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</si>
  <si>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</si>
  <si>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</si>
  <si>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</si>
  <si>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</si>
  <si>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</si>
  <si>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</si>
  <si>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</si>
  <si>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</si>
  <si>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</si>
  <si>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</si>
  <si>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</si>
  <si>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</si>
  <si>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</si>
  <si>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</si>
  <si>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</si>
  <si>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</si>
  <si>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</si>
  <si>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</si>
  <si>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</si>
  <si>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</si>
  <si>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</si>
  <si>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</si>
  <si>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</si>
  <si>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</si>
  <si>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</si>
  <si>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</si>
  <si>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</si>
  <si>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</si>
  <si>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</si>
  <si>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</si>
  <si>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</si>
  <si>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</si>
  <si>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</si>
  <si>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</si>
  <si>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</si>
  <si>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</si>
  <si>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</si>
  <si>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</si>
  <si>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</si>
  <si>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</si>
  <si>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</si>
  <si>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</si>
  <si>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</si>
  <si>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</si>
  <si>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</si>
  <si>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</si>
  <si>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</si>
  <si>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</si>
  <si>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</si>
  <si>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</si>
  <si>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</si>
  <si>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</si>
  <si>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</si>
  <si>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</si>
  <si>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</si>
  <si>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</si>
  <si>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</si>
  <si>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</si>
  <si>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</si>
  <si>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</si>
  <si>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</si>
  <si>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</si>
  <si>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</si>
  <si>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</si>
  <si>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</si>
  <si>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</si>
  <si>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</si>
  <si>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</si>
  <si>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</si>
  <si>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</si>
  <si>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</si>
  <si>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</si>
  <si>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</si>
  <si>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</si>
  <si>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</si>
  <si>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</si>
  <si>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</si>
  <si>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</si>
  <si>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</si>
  <si>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</si>
  <si>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</si>
  <si>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</si>
  <si>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</si>
  <si>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</si>
  <si>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</si>
  <si>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</si>
  <si>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</si>
  <si>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</si>
  <si>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</si>
  <si>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</si>
  <si>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</si>
  <si>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</si>
  <si>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</si>
  <si>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</si>
  <si>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</si>
  <si>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</si>
  <si>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</si>
  <si>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</si>
  <si>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</si>
  <si>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</si>
  <si>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</si>
  <si>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</si>
  <si>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</si>
  <si>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</si>
  <si>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</si>
  <si>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</si>
  <si>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</si>
  <si>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</si>
  <si>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</si>
  <si>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</si>
  <si>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</si>
  <si>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</si>
  <si>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</si>
  <si>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</si>
  <si>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</si>
  <si>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</si>
  <si>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</si>
  <si>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</si>
  <si>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</si>
  <si>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</si>
  <si>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</si>
  <si>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</si>
  <si>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</si>
  <si>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</si>
  <si>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</si>
  <si>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</si>
  <si>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</si>
  <si>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</si>
  <si>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</si>
  <si>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</si>
  <si>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</si>
  <si>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</si>
  <si>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</si>
  <si>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</si>
  <si>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</si>
  <si>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</si>
  <si>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</si>
  <si>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</si>
  <si>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</si>
  <si>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</si>
  <si>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</si>
  <si>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</si>
  <si>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</si>
  <si>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</si>
  <si>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</si>
  <si>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</si>
  <si>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</si>
  <si>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</si>
  <si>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</si>
  <si>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</si>
  <si>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</si>
  <si>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</si>
  <si>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</si>
  <si>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</si>
  <si>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</si>
  <si>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</si>
  <si>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</si>
  <si>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</si>
  <si>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</si>
  <si>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</si>
  <si>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</si>
  <si>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</si>
  <si>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</si>
  <si>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</si>
  <si>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</si>
  <si>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</si>
  <si>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</si>
  <si>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</si>
  <si>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</si>
  <si>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</si>
  <si>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</si>
  <si>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</si>
  <si>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</si>
  <si>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</si>
  <si>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</si>
  <si>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</si>
  <si>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</si>
  <si>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</si>
  <si>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</si>
  <si>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</si>
  <si>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</si>
  <si>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</si>
  <si>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</si>
  <si>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</si>
  <si>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</si>
  <si>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</si>
  <si>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</si>
  <si>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</si>
  <si>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</si>
  <si>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</si>
  <si>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</si>
  <si>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</si>
  <si>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</si>
  <si>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</si>
  <si>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</si>
  <si>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</si>
  <si>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</si>
  <si>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</si>
  <si>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</si>
  <si>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</si>
  <si>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</si>
  <si>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</si>
  <si>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</si>
  <si>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</si>
  <si>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</si>
  <si>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</si>
  <si>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</si>
  <si>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</si>
  <si>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</si>
  <si>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</si>
  <si>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</si>
  <si>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</si>
  <si>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</si>
  <si>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</si>
  <si>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</si>
  <si>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</si>
  <si>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</si>
  <si>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</si>
  <si>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</si>
  <si>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</si>
  <si>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</si>
  <si>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</si>
  <si>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</si>
  <si>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</si>
  <si>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</si>
  <si>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</si>
  <si>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</si>
  <si>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</si>
  <si>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</si>
  <si>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</si>
  <si>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</si>
  <si>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</si>
  <si>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</si>
  <si>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</si>
  <si>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</si>
  <si>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</si>
  <si>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</si>
  <si>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</si>
  <si>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</si>
  <si>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</si>
  <si>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</si>
  <si>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</si>
  <si>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</si>
  <si>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</si>
  <si>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</si>
  <si>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</si>
  <si>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</si>
  <si>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</si>
  <si>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</si>
  <si>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</si>
  <si>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</si>
  <si>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</si>
  <si>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</si>
  <si>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</si>
  <si>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</si>
  <si>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</si>
  <si>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</si>
  <si>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</si>
  <si>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</si>
  <si>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</si>
  <si>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</si>
  <si>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</si>
  <si>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</si>
  <si>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</si>
  <si>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</si>
  <si>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</si>
  <si>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</si>
  <si>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</si>
  <si>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</si>
  <si>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</si>
  <si>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</si>
  <si>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</si>
  <si>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</si>
  <si>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</si>
  <si>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</si>
  <si>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</si>
  <si>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</si>
  <si>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</si>
  <si>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</si>
  <si>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</si>
  <si>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</si>
  <si>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</si>
  <si>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</si>
  <si>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</si>
  <si>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</si>
  <si>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</si>
  <si>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</si>
  <si>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</si>
  <si>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</si>
  <si>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</si>
  <si>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</si>
  <si>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</si>
  <si>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</si>
  <si>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</si>
  <si>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</si>
  <si>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</si>
  <si>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</si>
  <si>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</si>
  <si>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</si>
  <si>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</si>
  <si>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</si>
  <si>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</si>
  <si>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</si>
  <si>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</si>
  <si>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</si>
  <si>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</si>
  <si>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</si>
  <si>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</si>
  <si>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</si>
  <si>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</si>
  <si>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</si>
  <si>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</si>
  <si>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</si>
  <si>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</si>
  <si>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</si>
  <si>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</si>
  <si>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</si>
  <si>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</si>
  <si>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</si>
  <si>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</si>
  <si>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</si>
  <si>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</si>
  <si>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</si>
  <si>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</si>
  <si>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</si>
  <si>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</si>
  <si>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</si>
  <si>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</si>
  <si>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</si>
  <si>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</si>
  <si>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</si>
  <si>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</si>
  <si>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</si>
  <si>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</si>
  <si>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</si>
  <si>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</si>
  <si>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</si>
  <si>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</si>
  <si>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</si>
  <si>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</si>
  <si>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</si>
  <si>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</si>
  <si>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</si>
  <si>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</si>
  <si>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</si>
  <si>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</si>
  <si>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</si>
  <si>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</si>
  <si>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</si>
  <si>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</si>
  <si>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</si>
  <si>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</si>
  <si>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</si>
  <si>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</si>
  <si>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</si>
  <si>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</si>
  <si>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</si>
  <si>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</si>
  <si>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</si>
  <si>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</si>
  <si>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</si>
  <si>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</si>
  <si>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</si>
  <si>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</si>
  <si>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</si>
  <si>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</si>
  <si>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</si>
  <si>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</si>
  <si>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</si>
  <si>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</si>
  <si>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</si>
  <si>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</si>
  <si>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</si>
  <si>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</si>
  <si>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</si>
  <si>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</si>
  <si>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</si>
  <si>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</si>
  <si>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</si>
  <si>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</si>
  <si>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</si>
  <si>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</si>
  <si>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</si>
  <si>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</si>
  <si>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</si>
  <si>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</si>
  <si>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</si>
  <si>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</si>
  <si>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</si>
  <si>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</si>
  <si>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</si>
  <si>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</si>
  <si>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</si>
  <si>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</si>
  <si>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</si>
  <si>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</si>
  <si>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</si>
  <si>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</si>
  <si>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</si>
  <si>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</si>
  <si>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</si>
  <si>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</si>
  <si>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</si>
  <si>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</si>
  <si>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</si>
  <si>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</si>
  <si>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</si>
  <si>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</si>
  <si>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</si>
  <si>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</si>
  <si>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</si>
  <si>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</si>
  <si>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</si>
  <si>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</si>
  <si>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</si>
  <si>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</si>
  <si>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</si>
  <si>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</si>
  <si>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</si>
  <si>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</si>
  <si>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</si>
  <si>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</si>
  <si>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</si>
  <si>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</si>
  <si>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</si>
  <si>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</si>
  <si>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</si>
  <si>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</si>
  <si>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</si>
  <si>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</si>
  <si>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</si>
  <si>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</si>
  <si>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</si>
  <si>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</si>
  <si>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</si>
  <si>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</si>
  <si>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</si>
  <si>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</si>
  <si>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</si>
  <si>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</si>
  <si>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</si>
  <si>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</si>
  <si>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</si>
  <si>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</si>
  <si>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</si>
  <si>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</si>
  <si>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</si>
  <si>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</si>
  <si>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</si>
  <si>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</si>
  <si>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</si>
  <si>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</si>
  <si>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</si>
  <si>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</si>
  <si>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</si>
  <si>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</si>
  <si>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</si>
  <si>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</si>
  <si>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</si>
  <si>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</si>
  <si>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</si>
  <si>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</si>
  <si>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</si>
  <si>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</si>
  <si>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</si>
  <si>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</si>
  <si>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</si>
  <si>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</si>
  <si>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</si>
  <si>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</si>
  <si>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</si>
  <si>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</si>
  <si>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</si>
  <si>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</si>
  <si>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</si>
  <si>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</si>
  <si>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</si>
  <si>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</si>
  <si>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</si>
  <si>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</si>
  <si>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</si>
  <si>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</si>
  <si>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</si>
  <si>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</si>
  <si>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</si>
  <si>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</si>
  <si>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</si>
  <si>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</si>
  <si>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</si>
  <si>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</si>
  <si>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</si>
  <si>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</si>
  <si>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</si>
  <si>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</si>
  <si>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</si>
  <si>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</si>
  <si>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</si>
  <si>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</si>
  <si>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</si>
  <si>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</si>
  <si>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</si>
  <si>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</si>
  <si>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</si>
  <si>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</si>
  <si>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</si>
  <si>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</si>
  <si>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</si>
  <si>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</si>
  <si>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</si>
  <si>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</si>
  <si>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</si>
  <si>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</si>
  <si>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</si>
  <si>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</si>
  <si>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</si>
  <si>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</si>
  <si>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</si>
  <si>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</si>
  <si>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</si>
  <si>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</si>
  <si>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</si>
  <si>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</si>
  <si>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</si>
  <si>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</si>
  <si>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</si>
  <si>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</si>
  <si>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</si>
  <si>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</si>
  <si>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</si>
  <si>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</si>
  <si>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</si>
  <si>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</si>
  <si>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</si>
  <si>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</si>
  <si>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</si>
  <si>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</si>
  <si>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</si>
  <si>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</si>
  <si>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</si>
  <si>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</si>
  <si>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</si>
  <si>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</si>
  <si>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</si>
  <si>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</si>
  <si>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</si>
  <si>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</si>
  <si>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</si>
  <si>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</si>
  <si>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</si>
  <si>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</si>
  <si>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</si>
  <si>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</si>
  <si>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</si>
  <si>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</si>
  <si>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</si>
  <si>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</si>
  <si>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</si>
  <si>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</si>
  <si>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</si>
  <si>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</si>
  <si>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</si>
  <si>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</si>
  <si>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</si>
  <si>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</si>
  <si>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</si>
  <si>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</si>
  <si>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</si>
  <si>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</si>
  <si>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</si>
  <si>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</si>
  <si>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</si>
  <si>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</si>
  <si>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</si>
  <si>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</si>
  <si>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</si>
  <si>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</si>
  <si>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</si>
  <si>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</si>
  <si>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</si>
  <si>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</si>
  <si>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</si>
  <si>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</si>
  <si>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</si>
  <si>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</si>
  <si>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</si>
  <si>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</si>
  <si>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</si>
  <si>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</si>
  <si>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</si>
  <si>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</si>
  <si>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</si>
  <si>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</si>
  <si>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</si>
  <si>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</si>
  <si>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</si>
  <si>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</si>
  <si>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</si>
  <si>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</si>
  <si>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</si>
  <si>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</si>
  <si>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</si>
  <si>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</si>
  <si>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</si>
  <si>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</si>
  <si>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</si>
  <si>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</si>
  <si>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</si>
  <si>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</si>
  <si>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</si>
  <si>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</si>
  <si>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</si>
  <si>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</si>
  <si>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</si>
  <si>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</si>
  <si>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</si>
  <si>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</si>
  <si>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</si>
  <si>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</si>
  <si>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</si>
  <si>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</si>
  <si>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</si>
  <si>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</si>
  <si>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</si>
  <si>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</si>
  <si>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</si>
  <si>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</si>
  <si>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</si>
  <si>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</si>
  <si>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</si>
  <si>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</si>
  <si>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</si>
  <si>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</si>
  <si>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</si>
  <si>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</si>
  <si>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</si>
  <si>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</si>
  <si>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</si>
  <si>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</si>
  <si>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</si>
  <si>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</si>
  <si>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</si>
  <si>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</si>
  <si>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</si>
  <si>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</si>
  <si>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</si>
  <si>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</si>
  <si>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</si>
  <si>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</si>
  <si>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</si>
  <si>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</si>
  <si>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</si>
  <si>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</si>
  <si>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</si>
  <si>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</si>
  <si>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</si>
  <si>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</si>
  <si>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</si>
  <si>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</si>
  <si>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</si>
  <si>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</si>
  <si>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</si>
  <si>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</si>
  <si>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</si>
  <si>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</si>
  <si>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</si>
  <si>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</si>
  <si>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</si>
  <si>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</si>
  <si>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</si>
  <si>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</si>
  <si>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</si>
  <si>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</si>
  <si>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</si>
  <si>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</si>
  <si>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</si>
  <si>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</si>
  <si>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</si>
  <si>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</si>
  <si>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</si>
  <si>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</si>
  <si>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</si>
  <si>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</si>
  <si>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</si>
  <si>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</si>
  <si>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</si>
  <si>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</si>
  <si>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</si>
  <si>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</si>
  <si>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</si>
  <si>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</si>
  <si>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</si>
  <si>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</si>
  <si>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</si>
  <si>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</si>
  <si>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</si>
  <si>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</si>
  <si>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</si>
  <si>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</si>
  <si>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</si>
  <si>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</si>
  <si>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</si>
  <si>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</si>
  <si>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</si>
  <si>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</si>
  <si>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</si>
  <si>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</si>
  <si>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</si>
  <si>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</si>
  <si>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</si>
  <si>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</si>
  <si>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</si>
  <si>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</si>
  <si>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</si>
  <si>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</si>
  <si>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</si>
  <si>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</si>
  <si>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</si>
  <si>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</si>
  <si>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</si>
  <si>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</si>
  <si>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</si>
  <si>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</si>
  <si>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</si>
  <si>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</si>
  <si>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</si>
  <si>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</si>
  <si>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</si>
  <si>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</si>
  <si>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</si>
  <si>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</si>
  <si>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</si>
  <si>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</si>
  <si>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</si>
  <si>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</si>
  <si>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</si>
  <si>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</si>
  <si>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</si>
  <si>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</si>
  <si>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</si>
  <si>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</si>
  <si>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</si>
  <si>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</si>
  <si>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</si>
  <si>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</si>
  <si>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</si>
  <si>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</si>
  <si>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</si>
  <si>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</si>
  <si>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</si>
  <si>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</si>
  <si>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</si>
  <si>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</si>
  <si>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</si>
  <si>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</si>
  <si>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</si>
  <si>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</si>
  <si>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</si>
  <si>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</si>
  <si>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</si>
  <si>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</si>
  <si>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</si>
  <si>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</si>
  <si>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</si>
  <si>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</si>
  <si>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</si>
  <si>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</si>
  <si>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</si>
  <si>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</si>
  <si>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</si>
  <si>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</si>
  <si>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</si>
  <si>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</si>
  <si>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</si>
  <si>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</si>
  <si>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</si>
  <si>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</si>
  <si>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</si>
  <si>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</si>
  <si>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</si>
  <si>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</si>
  <si>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</si>
  <si>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</si>
  <si>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</si>
  <si>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</si>
  <si>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</si>
  <si>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</si>
  <si>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</si>
  <si>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</si>
  <si>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</si>
  <si>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</si>
  <si>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</si>
  <si>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</si>
  <si>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</si>
  <si>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</si>
  <si>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</si>
  <si>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</si>
  <si>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</si>
  <si>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</si>
  <si>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</si>
  <si>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</si>
  <si>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</si>
  <si>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</si>
  <si>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</si>
  <si>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</si>
  <si>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</si>
  <si>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</si>
  <si>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</si>
  <si>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</si>
  <si>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</si>
  <si>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</si>
  <si>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</si>
  <si>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</si>
  <si>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</si>
  <si>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</si>
  <si>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</si>
  <si>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</si>
  <si>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</si>
  <si>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</si>
  <si>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</si>
  <si>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</si>
  <si>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</si>
  <si>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</si>
  <si>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</si>
  <si>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</si>
  <si>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</si>
  <si>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</si>
  <si>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</si>
  <si>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</si>
  <si>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</si>
  <si>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</si>
  <si>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</si>
  <si>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</si>
  <si>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</si>
  <si>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</si>
  <si>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</si>
  <si>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</si>
  <si>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</si>
  <si>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</si>
  <si>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</si>
  <si>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</si>
  <si>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</si>
  <si>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</si>
  <si>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</si>
  <si>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</si>
  <si>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</si>
  <si>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</si>
  <si>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</si>
  <si>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</si>
  <si>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</si>
  <si>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</si>
  <si>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</si>
  <si>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</si>
  <si>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</si>
  <si>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</si>
  <si>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</si>
  <si>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</si>
  <si>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</si>
  <si>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</si>
  <si>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</si>
  <si>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</si>
  <si>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</si>
  <si>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</si>
  <si>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</si>
  <si>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</si>
  <si>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</si>
  <si>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</si>
  <si>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</si>
  <si>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</si>
  <si>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</si>
  <si>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</si>
  <si>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</si>
  <si>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</si>
  <si>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</si>
  <si>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</si>
  <si>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</si>
  <si>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</si>
  <si>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</si>
  <si>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</si>
  <si>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</si>
  <si>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</si>
  <si>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</si>
  <si>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</si>
  <si>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</si>
  <si>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</si>
  <si>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</si>
  <si>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</si>
  <si>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</si>
  <si>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</si>
  <si>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</si>
  <si>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</si>
  <si>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</si>
  <si>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</si>
  <si>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</si>
  <si>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</si>
  <si>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</si>
  <si>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</si>
  <si>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</si>
  <si>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</si>
  <si>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</si>
  <si>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</si>
  <si>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</si>
  <si>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</si>
  <si>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</si>
  <si>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</si>
  <si>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</si>
  <si>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</si>
  <si>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</si>
  <si>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</si>
  <si>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</si>
  <si>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</si>
  <si>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</si>
  <si>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</si>
  <si>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</si>
  <si>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</si>
  <si>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</si>
  <si>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</si>
  <si>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</si>
  <si>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</si>
  <si>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</si>
  <si>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</si>
  <si>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</si>
  <si>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</si>
  <si>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</si>
  <si>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</si>
  <si>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</si>
  <si>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</si>
  <si>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</si>
  <si>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</si>
  <si>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</si>
  <si>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</si>
  <si>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</si>
  <si>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</si>
  <si>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</si>
  <si>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</si>
  <si>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</si>
  <si>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</si>
  <si>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</si>
  <si>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</si>
  <si>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</si>
  <si>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</si>
  <si>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</si>
  <si>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</si>
  <si>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</si>
  <si>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</si>
  <si>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</si>
  <si>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</si>
  <si>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</si>
  <si>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</si>
  <si>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</si>
  <si>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</si>
  <si>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</si>
  <si>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</si>
  <si>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</si>
  <si>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</si>
  <si>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</si>
  <si>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</si>
  <si>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</si>
  <si>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</si>
  <si>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</si>
  <si>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</si>
  <si>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</si>
  <si>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</si>
  <si>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</si>
  <si>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</si>
  <si>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</si>
  <si>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</si>
  <si>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</si>
  <si>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</si>
  <si>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</si>
  <si>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</si>
  <si>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</si>
  <si>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</si>
  <si>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</si>
  <si>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</si>
  <si>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</si>
  <si>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</si>
  <si>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</si>
  <si>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</si>
  <si>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</si>
  <si>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</si>
  <si>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</si>
  <si>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</si>
  <si>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</si>
  <si>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</si>
  <si>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</si>
  <si>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</si>
  <si>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</si>
  <si>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</si>
  <si>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</si>
  <si>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</si>
  <si>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</si>
  <si>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</si>
  <si>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</si>
  <si>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</si>
  <si>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</si>
  <si>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</si>
  <si>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</si>
  <si>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</si>
  <si>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</si>
  <si>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</si>
  <si>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</si>
  <si>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</si>
  <si>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</si>
  <si>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</si>
  <si>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</si>
  <si>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</si>
  <si>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</si>
  <si>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</si>
  <si>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</si>
  <si>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</si>
  <si>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</si>
  <si>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</si>
  <si>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</si>
  <si>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</si>
  <si>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</si>
  <si>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</si>
  <si>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</si>
  <si>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</si>
  <si>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</si>
  <si>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</si>
  <si>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</si>
  <si>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</si>
  <si>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</si>
  <si>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</si>
  <si>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</si>
  <si>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</si>
  <si>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</si>
  <si>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</si>
  <si>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</si>
  <si>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</si>
  <si>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</si>
  <si>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</si>
  <si>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</si>
  <si>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</si>
  <si>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</si>
  <si>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</si>
  <si>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</si>
  <si>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</si>
  <si>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</si>
  <si>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</si>
  <si>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</si>
  <si>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</si>
  <si>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</si>
  <si>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</si>
  <si>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</si>
  <si>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</si>
  <si>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</si>
  <si>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</si>
  <si>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</si>
  <si>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</si>
  <si>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</si>
  <si>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</si>
  <si>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</si>
  <si>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</si>
  <si>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</si>
  <si>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</si>
  <si>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</si>
  <si>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</si>
  <si>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</si>
  <si>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</si>
  <si>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</si>
  <si>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</si>
  <si>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</si>
  <si>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</si>
  <si>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</si>
  <si>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</si>
  <si>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</si>
  <si>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</si>
  <si>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</si>
  <si>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</si>
  <si>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</si>
  <si>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</si>
  <si>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</si>
  <si>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</si>
  <si>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</si>
  <si>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</si>
  <si>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</si>
  <si>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</si>
  <si>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</si>
  <si>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</si>
  <si>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</si>
  <si>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</si>
  <si>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</si>
  <si>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</si>
  <si>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</si>
  <si>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</si>
  <si>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</si>
  <si>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</si>
  <si>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</si>
  <si>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</si>
  <si>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</si>
  <si>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</si>
  <si>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</si>
  <si>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</si>
  <si>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</si>
  <si>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</si>
  <si>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</si>
  <si>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</si>
  <si>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</si>
  <si>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</si>
  <si>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</si>
  <si>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</si>
  <si>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</si>
  <si>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</si>
  <si>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</si>
  <si>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</si>
  <si>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</si>
  <si>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</si>
  <si>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</si>
  <si>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</si>
  <si>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</si>
  <si>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</si>
  <si>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</si>
  <si>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</si>
  <si>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</si>
  <si>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</si>
  <si>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</si>
  <si>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</si>
  <si>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</si>
  <si>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</si>
  <si>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</si>
  <si>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</si>
  <si>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</si>
  <si>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</si>
  <si>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</si>
  <si>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</si>
  <si>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</si>
  <si>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</si>
  <si>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</si>
  <si>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</si>
  <si>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</si>
  <si>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</si>
  <si>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</si>
  <si>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</si>
  <si>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</si>
  <si>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</si>
  <si>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</si>
  <si>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</si>
  <si>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</si>
  <si>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</si>
  <si>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</si>
  <si>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</si>
  <si>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</si>
  <si>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</si>
  <si>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</si>
  <si>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</si>
  <si>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</si>
  <si>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</si>
  <si>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</si>
  <si>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</si>
  <si>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</si>
  <si>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</si>
  <si>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</si>
  <si>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</si>
  <si>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</si>
  <si>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</si>
  <si>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</si>
  <si>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</si>
  <si>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</si>
  <si>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</si>
  <si>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</si>
  <si>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</si>
  <si>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</si>
  <si>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</si>
  <si>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</si>
  <si>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</si>
  <si>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</si>
  <si>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</si>
  <si>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</si>
  <si>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</si>
  <si>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</si>
  <si>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</si>
  <si>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</si>
  <si>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</si>
  <si>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</si>
  <si>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</si>
  <si>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</si>
  <si>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</si>
  <si>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</si>
  <si>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</si>
  <si>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</si>
  <si>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</si>
  <si>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</si>
  <si>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</si>
  <si>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</si>
  <si>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</si>
  <si>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</si>
  <si>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</si>
  <si>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</si>
  <si>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</si>
  <si>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</si>
  <si>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</si>
  <si>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</si>
  <si>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</si>
  <si>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</si>
  <si>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</si>
  <si>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</si>
  <si>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</si>
  <si>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</si>
  <si>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</si>
  <si>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</si>
  <si>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</si>
  <si>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</si>
  <si>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</si>
  <si>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</si>
  <si>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</si>
  <si>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</si>
  <si>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</si>
  <si>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</si>
  <si>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</si>
  <si>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</si>
  <si>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</si>
  <si>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</si>
  <si>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</si>
  <si>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</si>
  <si>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</si>
  <si>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</si>
  <si>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</si>
  <si>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</si>
  <si>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</si>
  <si>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</si>
  <si>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</si>
  <si>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</si>
  <si>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</si>
  <si>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</si>
  <si>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</si>
  <si>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</si>
  <si>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</si>
  <si>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</si>
  <si>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</si>
  <si>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</si>
  <si>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</si>
  <si>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</si>
  <si>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</si>
  <si>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</si>
  <si>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</si>
  <si>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</si>
  <si>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</si>
  <si>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</si>
  <si>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</si>
  <si>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</si>
  <si>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</si>
  <si>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</si>
  <si>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</si>
  <si>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</si>
  <si>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</si>
  <si>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</si>
  <si>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</si>
  <si>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</si>
  <si>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</si>
  <si>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</si>
  <si>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</si>
  <si>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</si>
  <si>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</si>
  <si>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</si>
  <si>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</si>
  <si>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</si>
  <si>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</si>
  <si>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</si>
  <si>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</si>
  <si>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</si>
  <si>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</si>
  <si>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</si>
  <si>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</si>
  <si>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</si>
  <si>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</si>
  <si>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</si>
  <si>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</si>
  <si>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</si>
  <si>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</si>
  <si>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</si>
  <si>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</si>
  <si>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</si>
  <si>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</si>
  <si>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</si>
  <si>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</si>
  <si>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</si>
  <si>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</si>
  <si>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</si>
  <si>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</si>
  <si>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</si>
  <si>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</si>
  <si>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</si>
  <si>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</si>
  <si>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</si>
  <si>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</si>
  <si>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</si>
  <si>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</si>
  <si>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</si>
  <si>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</si>
  <si>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</si>
  <si>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</si>
  <si>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</si>
  <si>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</si>
  <si>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</si>
  <si>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</si>
  <si>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</si>
  <si>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</si>
  <si>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</si>
  <si>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</si>
  <si>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</si>
  <si>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</si>
  <si>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</si>
  <si>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</si>
  <si>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</si>
  <si>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</si>
  <si>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</si>
  <si>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</si>
  <si>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</si>
  <si>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</si>
  <si>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</si>
  <si>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</si>
  <si>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</si>
  <si>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</si>
  <si>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</si>
  <si>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</si>
  <si>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</si>
  <si>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</si>
  <si>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</si>
  <si>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</si>
  <si>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</si>
  <si>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</si>
  <si>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</si>
  <si>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</si>
  <si>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</si>
  <si>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</si>
  <si>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</si>
  <si>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</si>
  <si>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</si>
  <si>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</si>
  <si>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</si>
  <si>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</si>
  <si>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</si>
  <si>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</si>
  <si>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</si>
  <si>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</si>
  <si>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</si>
  <si>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</si>
  <si>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</si>
  <si>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</si>
  <si>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</si>
  <si>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</si>
  <si>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</si>
  <si>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</si>
  <si>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</si>
  <si>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</si>
  <si>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</si>
  <si>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</si>
  <si>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</si>
  <si>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</si>
  <si>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</si>
  <si>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</si>
  <si>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</si>
  <si>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</si>
  <si>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</si>
  <si>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</si>
  <si>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</si>
  <si>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</si>
  <si>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</si>
  <si>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</si>
  <si>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</si>
  <si>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</si>
  <si>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</si>
  <si>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</si>
  <si>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</si>
  <si>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</si>
  <si>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</si>
  <si>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</si>
  <si>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</si>
  <si>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</si>
  <si>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</si>
  <si>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</si>
  <si>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</si>
  <si>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</si>
  <si>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</si>
  <si>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</si>
  <si>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</si>
  <si>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</si>
  <si>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</si>
  <si>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</si>
  <si>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</si>
  <si>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</si>
  <si>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</si>
  <si>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</si>
  <si>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</si>
  <si>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</si>
  <si>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</si>
  <si>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</si>
  <si>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</si>
  <si>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</si>
  <si>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</si>
  <si>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</si>
  <si>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</si>
  <si>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</si>
  <si>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</si>
  <si>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</si>
  <si>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</si>
  <si>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</si>
  <si>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</si>
  <si>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</si>
  <si>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</si>
  <si>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</si>
  <si>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</si>
  <si>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</si>
  <si>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</si>
  <si>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</si>
  <si>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</si>
  <si>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</si>
  <si>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</si>
  <si>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</si>
  <si>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</si>
  <si>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</si>
  <si>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</si>
  <si>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</si>
  <si>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</si>
  <si>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</si>
  <si>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</si>
  <si>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</si>
  <si>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</si>
  <si>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</si>
  <si>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</si>
  <si>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</si>
  <si>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</si>
  <si>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</si>
  <si>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</si>
  <si>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</si>
  <si>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</si>
  <si>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</si>
  <si>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</si>
  <si>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</si>
  <si>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</si>
  <si>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</si>
  <si>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</si>
  <si>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</si>
  <si>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</si>
  <si>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</si>
  <si>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</si>
  <si>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</si>
  <si>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</si>
  <si>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</si>
  <si>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</si>
  <si>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</si>
  <si>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</si>
  <si>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</si>
  <si>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</si>
  <si>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</si>
  <si>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</si>
  <si>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</si>
  <si>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</si>
  <si>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</si>
  <si>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</si>
  <si>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</si>
  <si>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</si>
  <si>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</si>
  <si>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</si>
  <si>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</si>
  <si>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</si>
  <si>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</si>
  <si>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</si>
  <si>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</si>
  <si>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</si>
  <si>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</si>
  <si>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</si>
  <si>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</si>
  <si>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</si>
  <si>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</si>
  <si>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</si>
  <si>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</si>
  <si>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</si>
  <si>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</si>
  <si>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</si>
  <si>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</si>
  <si>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</si>
  <si>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</si>
  <si>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</si>
  <si>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</si>
  <si>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</si>
  <si>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</si>
  <si>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</si>
  <si>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</si>
  <si>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</si>
  <si>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</si>
  <si>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</si>
  <si>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</si>
  <si>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</si>
  <si>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</si>
  <si>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</si>
  <si>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</si>
  <si>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</si>
  <si>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</si>
  <si>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</si>
  <si>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</si>
  <si>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</si>
  <si>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</si>
  <si>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</si>
  <si>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</si>
  <si>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</si>
  <si>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</si>
  <si>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</si>
  <si>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</si>
  <si>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</si>
  <si>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</si>
  <si>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</si>
  <si>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</si>
  <si>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</si>
  <si>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</si>
  <si>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</si>
  <si>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</si>
  <si>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</si>
  <si>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</si>
  <si>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</si>
  <si>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</si>
  <si>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</si>
  <si>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</si>
  <si>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</si>
  <si>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</si>
  <si>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</si>
  <si>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</si>
  <si>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</si>
  <si>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</si>
  <si>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</si>
  <si>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</si>
  <si>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</si>
  <si>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</si>
  <si>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</si>
  <si>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</si>
  <si>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</si>
  <si>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</si>
  <si>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</si>
  <si>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</si>
  <si>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</si>
  <si>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</si>
  <si>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</si>
  <si>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</si>
  <si>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</si>
  <si>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</si>
  <si>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</si>
  <si>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</si>
  <si>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</si>
  <si>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</si>
  <si>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</si>
  <si>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</si>
  <si>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</si>
  <si>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</si>
  <si>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</si>
  <si>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</si>
  <si>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</si>
  <si>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</si>
  <si>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</si>
  <si>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</si>
  <si>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</si>
  <si>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</si>
  <si>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</si>
  <si>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</si>
  <si>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</si>
  <si>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</si>
  <si>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</si>
  <si>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</si>
  <si>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</si>
  <si>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</si>
  <si>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</si>
  <si>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</si>
  <si>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</si>
  <si>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</si>
  <si>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</si>
  <si>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</si>
  <si>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</si>
  <si>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</si>
  <si>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</si>
  <si>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</si>
  <si>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</si>
  <si>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</si>
  <si>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</si>
  <si>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</si>
  <si>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</si>
  <si>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</si>
  <si>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</si>
  <si>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</si>
  <si>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</si>
  <si>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</si>
  <si>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</si>
  <si>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</si>
  <si>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</si>
  <si>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</si>
  <si>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</si>
  <si>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</si>
  <si>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</si>
  <si>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</si>
  <si>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</si>
  <si>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</si>
  <si>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</si>
  <si>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</si>
  <si>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</si>
  <si>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</si>
  <si>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</si>
  <si>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</si>
  <si>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</si>
  <si>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</si>
  <si>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</si>
  <si>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</si>
  <si>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</si>
  <si>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</si>
  <si>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</si>
  <si>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</si>
  <si>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</si>
  <si>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</si>
  <si>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</si>
  <si>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</si>
  <si>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</si>
  <si>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</si>
  <si>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</si>
  <si>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</si>
  <si>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</si>
  <si>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</si>
  <si>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</si>
  <si>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</si>
  <si>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</si>
  <si>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</si>
  <si>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</si>
  <si>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</si>
  <si>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</si>
  <si>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</si>
  <si>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</si>
  <si>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</si>
  <si>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</si>
  <si>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</si>
  <si>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</si>
  <si>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</si>
  <si>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</si>
  <si>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</si>
  <si>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</si>
  <si>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</si>
  <si>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</si>
  <si>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</si>
  <si>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</si>
  <si>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</si>
  <si>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</si>
  <si>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</si>
  <si>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</si>
  <si>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</si>
  <si>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</si>
  <si>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</si>
  <si>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</si>
  <si>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</si>
  <si>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</si>
  <si>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</si>
  <si>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</si>
  <si>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</si>
  <si>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</si>
  <si>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</si>
  <si>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</si>
  <si>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</si>
  <si>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</si>
  <si>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</si>
  <si>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</si>
  <si>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</si>
  <si>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</si>
  <si>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</si>
  <si>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</si>
  <si>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</si>
  <si>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</si>
  <si>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</si>
  <si>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</si>
  <si>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</si>
  <si>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</si>
  <si>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</si>
  <si>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</si>
  <si>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</si>
  <si>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</si>
  <si>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</si>
  <si>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</si>
  <si>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</si>
  <si>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</si>
  <si>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</si>
  <si>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</si>
  <si>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</si>
  <si>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</si>
  <si>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</si>
  <si>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</si>
  <si>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</si>
  <si>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</si>
  <si>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</si>
  <si>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</si>
  <si>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</si>
  <si>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</si>
  <si>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</si>
  <si>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</si>
  <si>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</si>
  <si>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</si>
  <si>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</si>
  <si>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</si>
  <si>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</si>
  <si>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</si>
  <si>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</si>
  <si>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</si>
  <si>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</si>
  <si>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</si>
  <si>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</si>
  <si>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</si>
  <si>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</si>
  <si>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</si>
  <si>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</si>
  <si>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</si>
  <si>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</si>
  <si>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</si>
  <si>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</si>
  <si>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</si>
  <si>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</si>
  <si>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</si>
  <si>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</si>
  <si>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</si>
  <si>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</si>
  <si>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</si>
  <si>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</si>
  <si>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</si>
  <si>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</si>
  <si>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</si>
  <si>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</si>
  <si>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</si>
  <si>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</si>
  <si>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</si>
  <si>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</si>
  <si>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</si>
  <si>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</si>
  <si>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</si>
  <si>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</si>
  <si>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</si>
  <si>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</si>
  <si>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</si>
  <si>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</si>
  <si>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</si>
  <si>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</si>
  <si>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</si>
  <si>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</si>
  <si>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</si>
  <si>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</si>
  <si>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</si>
  <si>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</si>
  <si>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</si>
  <si>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</si>
  <si>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</si>
  <si>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</si>
  <si>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</si>
  <si>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</si>
  <si>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</si>
  <si>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</si>
  <si>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</si>
  <si>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</si>
  <si>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</si>
  <si>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</si>
  <si>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</si>
  <si>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</si>
  <si>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</si>
  <si>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</si>
  <si>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</si>
  <si>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</si>
  <si>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</si>
  <si>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</si>
  <si>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</si>
  <si>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</si>
  <si>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</si>
  <si>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</si>
  <si>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</si>
  <si>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</si>
  <si>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</si>
  <si>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</si>
  <si>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</si>
  <si>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</si>
  <si>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</si>
  <si>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</si>
  <si>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</si>
  <si>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</si>
  <si>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</si>
  <si>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</si>
  <si>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</si>
  <si>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</si>
  <si>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</si>
  <si>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</si>
  <si>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</si>
  <si>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</si>
  <si>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</si>
  <si>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</si>
  <si>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</si>
  <si>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</si>
  <si>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</si>
  <si>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</si>
  <si>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</si>
  <si>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</si>
  <si>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</si>
  <si>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</si>
  <si>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</si>
  <si>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</si>
  <si>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</si>
  <si>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</si>
  <si>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</si>
  <si>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</si>
  <si>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</si>
  <si>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</si>
  <si>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</si>
  <si>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</si>
  <si>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</si>
  <si>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</si>
  <si>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</si>
  <si>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</si>
  <si>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</si>
  <si>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</si>
  <si>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</si>
  <si>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</si>
  <si>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</si>
  <si>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</si>
  <si>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</si>
  <si>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</si>
  <si>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</si>
  <si>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</si>
  <si>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</si>
  <si>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</si>
  <si>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</si>
  <si>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</si>
  <si>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</si>
  <si>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</si>
  <si>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</si>
  <si>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</si>
  <si>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</si>
  <si>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</si>
  <si>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</si>
  <si>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</si>
  <si>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</si>
  <si>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</si>
  <si>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</si>
  <si>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</si>
  <si>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</si>
  <si>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</si>
  <si>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</si>
  <si>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</si>
  <si>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</si>
  <si>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</si>
  <si>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</si>
  <si>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</si>
  <si>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</si>
  <si>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</si>
  <si>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</si>
  <si>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</si>
  <si>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</si>
  <si>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</si>
  <si>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</si>
  <si>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</si>
  <si>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</si>
  <si>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</si>
  <si>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</si>
  <si>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</si>
  <si>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</si>
  <si>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</si>
  <si>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</si>
  <si>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</si>
  <si>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</si>
  <si>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</si>
  <si>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</si>
  <si>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</si>
  <si>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</si>
  <si>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</si>
  <si>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</si>
  <si>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</si>
  <si>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</si>
  <si>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</si>
  <si>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</si>
  <si>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</si>
  <si>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</si>
  <si>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</si>
  <si>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</si>
  <si>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</si>
  <si>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</si>
  <si>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</si>
  <si>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</si>
  <si>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</si>
  <si>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</si>
  <si>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</si>
  <si>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</si>
  <si>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</si>
  <si>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</si>
  <si>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</si>
  <si>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</si>
  <si>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</si>
  <si>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</si>
  <si>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</si>
  <si>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</si>
  <si>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</si>
  <si>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</si>
  <si>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</si>
  <si>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</si>
  <si>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</si>
  <si>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</si>
  <si>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</si>
  <si>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</si>
  <si>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</si>
  <si>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</si>
  <si>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</si>
  <si>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</si>
  <si>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</si>
  <si>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</si>
  <si>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</si>
  <si>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</si>
  <si>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</si>
  <si>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</si>
  <si>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</si>
  <si>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</si>
  <si>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</si>
  <si>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</si>
  <si>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</si>
  <si>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</si>
  <si>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</si>
  <si>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</si>
  <si>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</si>
  <si>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</si>
  <si>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</si>
  <si>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</si>
  <si>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</si>
  <si>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</si>
  <si>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</si>
  <si>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</si>
  <si>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</si>
  <si>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</si>
  <si>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</si>
  <si>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</si>
  <si>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</si>
  <si>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</si>
  <si>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</si>
  <si>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</si>
  <si>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</si>
  <si>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</si>
  <si>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</si>
  <si>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</si>
  <si>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</si>
  <si>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</si>
  <si>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</si>
  <si>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</si>
  <si>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</si>
  <si>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</si>
  <si>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</si>
  <si>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</si>
  <si>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</si>
  <si>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</si>
  <si>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</si>
  <si>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</si>
  <si>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</si>
  <si>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</si>
  <si>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</si>
  <si>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</si>
  <si>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</si>
  <si>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</si>
  <si>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</si>
  <si>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</si>
  <si>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</si>
  <si>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</si>
  <si>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</si>
  <si>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</si>
  <si>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</si>
  <si>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</si>
  <si>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</si>
  <si>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</si>
  <si>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</si>
  <si>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</si>
  <si>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</si>
  <si>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</si>
  <si>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</si>
  <si>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</si>
  <si>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</si>
  <si>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</si>
  <si>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</si>
  <si>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</si>
  <si>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</si>
  <si>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</si>
  <si>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</si>
  <si>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</si>
  <si>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</si>
  <si>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</si>
  <si>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</si>
  <si>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</si>
  <si>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</si>
  <si>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</si>
  <si>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</si>
  <si>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</si>
  <si>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</si>
  <si>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</si>
  <si>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</si>
  <si>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</si>
  <si>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</si>
  <si>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</si>
  <si>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</si>
  <si>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</si>
  <si>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</si>
  <si>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</si>
  <si>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</si>
  <si>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</si>
  <si>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</si>
  <si>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</si>
  <si>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</si>
  <si>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</si>
  <si>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</si>
  <si>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</si>
  <si>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</si>
  <si>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</si>
  <si>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</si>
  <si>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</si>
  <si>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</si>
  <si>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</si>
  <si>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</si>
  <si>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</si>
  <si>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</si>
  <si>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</si>
  <si>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</si>
  <si>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</si>
  <si>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</si>
  <si>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</si>
  <si>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</si>
  <si>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</si>
  <si>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</si>
  <si>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</si>
  <si>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</si>
  <si>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</si>
  <si>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</si>
  <si>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</si>
  <si>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</si>
  <si>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</si>
  <si>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</si>
  <si>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</si>
  <si>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</si>
  <si>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</si>
  <si>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</si>
  <si>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</si>
  <si>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</si>
  <si>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</si>
  <si>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</si>
  <si>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</si>
  <si>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</si>
  <si>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</si>
  <si>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</si>
  <si>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</si>
  <si>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</si>
  <si>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</si>
  <si>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</si>
  <si>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</si>
  <si>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</si>
  <si>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</si>
  <si>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</si>
  <si>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</si>
  <si>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</si>
  <si>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</si>
  <si>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</si>
  <si>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</si>
  <si>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</si>
  <si>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</si>
  <si>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</si>
  <si>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</si>
  <si>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</si>
  <si>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</si>
  <si>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</si>
  <si>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</si>
  <si>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</si>
  <si>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</si>
  <si>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</si>
  <si>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</si>
  <si>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</si>
  <si>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</si>
  <si>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</si>
  <si>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</si>
  <si>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</si>
  <si>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</si>
  <si>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</si>
  <si>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</si>
  <si>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</si>
  <si>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</si>
  <si>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</si>
  <si>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</si>
  <si>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</si>
  <si>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</si>
  <si>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</si>
  <si>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</si>
  <si>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</si>
  <si>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</si>
  <si>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</si>
  <si>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</si>
  <si>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</si>
  <si>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</si>
  <si>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</si>
  <si>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</si>
  <si>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</si>
  <si>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</si>
  <si>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</si>
  <si>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</si>
  <si>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</si>
  <si>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</si>
  <si>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</si>
  <si>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</si>
  <si>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</si>
  <si>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</si>
  <si>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</si>
  <si>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</si>
  <si>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</si>
  <si>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</si>
  <si>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</si>
  <si>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</si>
  <si>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</si>
  <si>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</si>
  <si>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</si>
  <si>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</si>
  <si>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</si>
  <si>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</si>
  <si>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</si>
  <si>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</si>
  <si>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</si>
  <si>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</si>
  <si>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</si>
  <si>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</si>
  <si>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</si>
  <si>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</si>
  <si>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</si>
  <si>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</si>
  <si>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</si>
  <si>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</si>
  <si>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</si>
  <si>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</si>
  <si>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</si>
  <si>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</si>
  <si>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</si>
  <si>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</si>
  <si>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</si>
  <si>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</si>
  <si>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</si>
  <si>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</si>
  <si>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</si>
  <si>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</si>
  <si>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</si>
  <si>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</si>
  <si>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</si>
  <si>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</si>
  <si>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</si>
  <si>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</si>
  <si>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</si>
  <si>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</si>
  <si>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</si>
  <si>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</si>
  <si>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</si>
  <si>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</si>
  <si>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</si>
  <si>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</si>
  <si>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</si>
  <si>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</si>
  <si>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</si>
  <si>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</si>
  <si>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</si>
  <si>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</si>
  <si>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</si>
  <si>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</si>
  <si>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</si>
  <si>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</si>
  <si>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</si>
  <si>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</si>
  <si>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</si>
  <si>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</si>
  <si>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</si>
  <si>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</si>
  <si>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</si>
  <si>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</si>
  <si>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</si>
  <si>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</si>
  <si>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</si>
  <si>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</si>
  <si>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</si>
  <si>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</si>
  <si>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</si>
  <si>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</si>
  <si>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</si>
  <si>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</si>
  <si>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</si>
  <si>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</si>
  <si>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</si>
  <si>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</si>
  <si>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</si>
  <si>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</si>
  <si>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</si>
  <si>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</si>
  <si>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</si>
  <si>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</si>
  <si>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</si>
  <si>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</si>
  <si>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</si>
  <si>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</si>
  <si>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</si>
  <si>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</si>
  <si>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</si>
  <si>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</si>
  <si>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</si>
  <si>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</si>
  <si>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</si>
  <si>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</si>
  <si>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</si>
  <si>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</si>
  <si>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</si>
  <si>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</si>
  <si>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</si>
  <si>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</si>
  <si>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</si>
  <si>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</si>
  <si>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</si>
  <si>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</si>
  <si>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</si>
  <si>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</si>
  <si>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</si>
  <si>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</si>
  <si>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</si>
  <si>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</si>
  <si>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</si>
  <si>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</si>
  <si>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</si>
  <si>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</si>
  <si>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</si>
  <si>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</si>
  <si>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</si>
  <si>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</si>
  <si>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</si>
  <si>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</si>
  <si>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</si>
  <si>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</si>
  <si>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</si>
  <si>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</si>
  <si>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</si>
  <si>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</si>
  <si>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</si>
  <si>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</si>
  <si>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</si>
  <si>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</si>
  <si>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</si>
  <si>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</si>
  <si>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</si>
  <si>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</si>
  <si>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</si>
  <si>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</si>
  <si>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</si>
  <si>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</si>
  <si>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</si>
  <si>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</si>
  <si>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</si>
  <si>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</si>
  <si>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</si>
  <si>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</si>
  <si>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</si>
  <si>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</si>
  <si>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</si>
  <si>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</si>
  <si>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</si>
  <si>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</si>
  <si>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</si>
  <si>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</si>
  <si>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</si>
  <si>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</si>
  <si>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</si>
  <si>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</si>
  <si>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</si>
  <si>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</si>
  <si>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</si>
  <si>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</si>
  <si>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</si>
  <si>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</si>
  <si>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</si>
  <si>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</si>
  <si>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</si>
  <si>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</si>
  <si>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</si>
  <si>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</si>
  <si>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</si>
  <si>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</si>
  <si>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</si>
  <si>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</si>
  <si>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</si>
  <si>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</si>
  <si>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</si>
  <si>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</si>
  <si>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</si>
  <si>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</si>
  <si>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</si>
  <si>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</si>
  <si>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</si>
  <si>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</si>
  <si>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</si>
  <si>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</si>
  <si>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</si>
  <si>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</si>
  <si>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</si>
  <si>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</si>
  <si>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</si>
  <si>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</si>
  <si>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</si>
  <si>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</si>
  <si>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</si>
  <si>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</si>
  <si>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</si>
  <si>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</si>
  <si>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</si>
  <si>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</si>
  <si>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</si>
  <si>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</si>
  <si>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</si>
  <si>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</si>
  <si>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</si>
  <si>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</si>
  <si>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</si>
  <si>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</si>
  <si>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</si>
  <si>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</si>
  <si>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</si>
  <si>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</si>
  <si>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</si>
  <si>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</si>
  <si>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</si>
  <si>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</si>
  <si>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</si>
  <si>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</si>
  <si>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</si>
  <si>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</si>
  <si>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</si>
  <si>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</si>
  <si>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</si>
  <si>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</si>
  <si>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</si>
  <si>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</si>
  <si>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</si>
  <si>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</si>
  <si>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</si>
  <si>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</si>
  <si>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</si>
  <si>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</si>
  <si>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</si>
  <si>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</si>
  <si>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</si>
  <si>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</si>
  <si>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</si>
  <si>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</si>
  <si>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</si>
  <si>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</si>
  <si>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</si>
  <si>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</si>
  <si>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</si>
  <si>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</si>
  <si>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</si>
  <si>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</si>
  <si>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</si>
  <si>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</si>
  <si>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</si>
  <si>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</si>
  <si>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</si>
  <si>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</si>
  <si>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</si>
  <si>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</si>
  <si>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</si>
  <si>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</si>
  <si>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</si>
  <si>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</si>
  <si>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</si>
  <si>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</si>
  <si>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</si>
  <si>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</si>
  <si>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</si>
  <si>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</si>
  <si>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</si>
  <si>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</si>
  <si>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</si>
  <si>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</si>
  <si>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</si>
  <si>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</si>
  <si>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</si>
  <si>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</si>
  <si>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</si>
  <si>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</si>
  <si>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</si>
  <si>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</si>
  <si>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</si>
  <si>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</si>
  <si>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</si>
  <si>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</si>
  <si>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</si>
  <si>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</si>
  <si>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</si>
  <si>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</si>
  <si>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</si>
  <si>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</si>
  <si>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</si>
  <si>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</si>
  <si>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</si>
  <si>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</si>
  <si>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</si>
  <si>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</si>
  <si>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</si>
  <si>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</si>
  <si>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</si>
  <si>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</si>
  <si>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</si>
  <si>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</si>
  <si>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</si>
  <si>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</si>
  <si>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</si>
  <si>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</si>
  <si>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</si>
  <si>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</si>
  <si>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</si>
  <si>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</si>
  <si>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</si>
  <si>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</si>
  <si>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</si>
  <si>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</si>
  <si>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</si>
  <si>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</si>
  <si>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</si>
  <si>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</si>
  <si>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</si>
  <si>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</si>
  <si>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</si>
  <si>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</si>
  <si>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</si>
  <si>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</si>
  <si>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</si>
  <si>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</si>
  <si>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</si>
  <si>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</si>
  <si>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</si>
  <si>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</si>
  <si>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</si>
  <si>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</si>
  <si>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</si>
  <si>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</si>
  <si>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</si>
  <si>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</si>
  <si>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</si>
  <si>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</si>
  <si>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</si>
  <si>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</si>
  <si>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</si>
  <si>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</si>
  <si>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</si>
  <si>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</si>
  <si>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</si>
  <si>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</si>
  <si>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</si>
  <si>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</si>
  <si>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</si>
  <si>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</si>
  <si>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</si>
  <si>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</si>
  <si>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</si>
  <si>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</si>
  <si>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</si>
  <si>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</si>
  <si>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</si>
  <si>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</si>
  <si>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</si>
  <si>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</si>
  <si>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</si>
  <si>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</si>
  <si>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</si>
  <si>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</si>
  <si>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</si>
  <si>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</si>
  <si>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</si>
  <si>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</si>
  <si>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</si>
  <si>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</si>
  <si>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</si>
  <si>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</si>
  <si>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</si>
  <si>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</si>
  <si>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</si>
  <si>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</si>
  <si>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</si>
  <si>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</si>
  <si>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</si>
  <si>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</si>
  <si>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</si>
  <si>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</si>
  <si>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</si>
  <si>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</si>
  <si>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</si>
  <si>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</si>
  <si>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</si>
  <si>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</si>
  <si>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</si>
  <si>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</si>
  <si>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</si>
  <si>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</si>
  <si>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</si>
  <si>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</si>
  <si>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</si>
  <si>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</si>
  <si>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</si>
  <si>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</si>
  <si>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</si>
  <si>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</si>
  <si>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</si>
  <si>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</si>
  <si>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</si>
  <si>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</si>
  <si>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</si>
  <si>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</si>
  <si>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</si>
  <si>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</si>
  <si>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</si>
  <si>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</si>
  <si>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</si>
  <si>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</si>
  <si>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</si>
  <si>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</si>
  <si>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</si>
  <si>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</si>
  <si>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</si>
  <si>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</si>
  <si>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</si>
  <si>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</si>
  <si>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</si>
  <si>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</si>
  <si>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</si>
  <si>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</si>
  <si>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</si>
  <si>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</si>
  <si>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</si>
  <si>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</si>
  <si>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05236100</t>
  </si>
  <si>
    <t>L'ADOUR</t>
  </si>
  <si>
    <t>L'ADOUR EN AMONT DE BAGNERES-DE-BIGORRE</t>
  </si>
  <si>
    <t>IBMR212-06092</t>
  </si>
  <si>
    <t>Agence de l'Eau Adour Garonne</t>
  </si>
  <si>
    <t>41749411900056</t>
  </si>
  <si>
    <t>AQUABIO</t>
  </si>
  <si>
    <t>GAUCHE</t>
  </si>
  <si>
    <t>Jérôme LACORTE (Technicien Hydrobiologiste) - Jérôme SIMON (Chef de Projet)</t>
  </si>
  <si>
    <t>IBMR Standard</t>
  </si>
  <si>
    <t>BASSES EAUX</t>
  </si>
  <si>
    <t>ensoleille</t>
  </si>
  <si>
    <t>NULLE OU FAIBLE</t>
  </si>
  <si>
    <t>OUI</t>
  </si>
  <si>
    <t xml:space="preserve">Difficulté de réalisation : Prélèvement difficile en raison d'un sol glissant et d'un fort courant
</t>
  </si>
  <si>
    <t>Très abondant</t>
  </si>
  <si>
    <t>Zone de bordure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</si>
</sst>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468279</v>
      </c>
      <c r="G10" s="97"/>
      <c r="H10" s="98"/>
    </row>
    <row r="11" spans="1:8" ht="15">
      <c r="A11" s="10" t="s">
        <v>2281</v>
      </c>
      <c r="B11" s="47">
        <v>44480</v>
      </c>
      <c r="D11" s="10" t="s">
        <v>2284</v>
      </c>
      <c r="E11" s="52">
        <v>6221283</v>
      </c>
      <c r="G11" s="97"/>
      <c r="H11" s="98"/>
    </row>
    <row r="12" spans="1:8" ht="15">
      <c r="A12" s="10" t="s">
        <v>2287</v>
      </c>
      <c r="B12" s="52" t="s">
        <v>5291</v>
      </c>
      <c r="D12" s="10" t="s">
        <v>2285</v>
      </c>
      <c r="E12" s="52">
        <v>468291</v>
      </c>
      <c r="G12" s="99"/>
      <c r="H12" s="100"/>
    </row>
    <row r="13" spans="1:5" ht="17.25" customHeight="1" thickBot="1">
      <c r="A13" s="2"/>
      <c r="B13" s="55"/>
      <c r="D13" s="10" t="s">
        <v>2286</v>
      </c>
      <c r="E13" s="52">
        <v>6221379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468279</v>
      </c>
    </row>
    <row r="18" spans="1:3" ht="15">
      <c r="A18" s="111"/>
      <c r="B18" s="49" t="s">
        <v>2271</v>
      </c>
      <c r="C18" s="61">
        <f>E11</f>
        <v>6221283</v>
      </c>
    </row>
    <row r="19" spans="1:2" ht="15">
      <c r="A19" s="3" t="s">
        <v>2063</v>
      </c>
      <c r="B19" s="29">
        <v>566</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16</v>
      </c>
      <c r="C37" s="6"/>
      <c r="D37" s="8" t="s">
        <v>2110</v>
      </c>
      <c r="E37" s="30"/>
    </row>
    <row r="38" spans="1:5" s="7" customFormat="1" ht="15" customHeight="1">
      <c r="A38" s="5" t="s">
        <v>2115</v>
      </c>
      <c r="B38" s="30">
        <v>15</v>
      </c>
      <c r="C38" s="6"/>
      <c r="D38" s="8" t="s">
        <v>2115</v>
      </c>
      <c r="E38" s="30"/>
    </row>
    <row r="39" spans="1:5" s="7" customFormat="1" ht="15" customHeight="1">
      <c r="A39" s="8" t="s">
        <v>2109</v>
      </c>
      <c r="B39" s="30" t="s">
        <v>5303</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0</v>
      </c>
      <c r="C47" s="6"/>
      <c r="D47" s="10" t="s">
        <v>2103</v>
      </c>
      <c r="E47" s="9"/>
    </row>
    <row r="48" spans="1:5" s="15" customFormat="1" ht="15">
      <c r="A48" s="3" t="s">
        <v>2102</v>
      </c>
      <c r="B48" s="9">
        <v>5</v>
      </c>
      <c r="C48" s="6"/>
      <c r="D48" s="10" t="s">
        <v>2102</v>
      </c>
      <c r="E48" s="9"/>
    </row>
    <row r="49" spans="1:5" s="15" customFormat="1" ht="15">
      <c r="A49" s="3" t="s">
        <v>2101</v>
      </c>
      <c r="B49" s="9">
        <v>0</v>
      </c>
      <c r="C49" s="6"/>
      <c r="D49" s="10" t="s">
        <v>2101</v>
      </c>
      <c r="E49" s="9"/>
    </row>
    <row r="50" spans="1:5" s="15" customFormat="1" ht="15">
      <c r="A50" s="3" t="s">
        <v>2100</v>
      </c>
      <c r="B50" s="9">
        <v>0</v>
      </c>
      <c r="C50" s="6"/>
      <c r="D50" s="10" t="s">
        <v>2100</v>
      </c>
      <c r="E50" s="9"/>
    </row>
    <row r="51" spans="1:5" s="15" customFormat="1" ht="15">
      <c r="A51" s="11" t="s">
        <v>2099</v>
      </c>
      <c r="B51" s="9">
        <v>0</v>
      </c>
      <c r="C51" s="6"/>
      <c r="D51" s="10" t="s">
        <v>2099</v>
      </c>
      <c r="E51" s="9"/>
    </row>
    <row r="52" spans="1:5" s="15" customFormat="1" ht="15">
      <c r="A52" s="11" t="s">
        <v>2098</v>
      </c>
      <c r="B52" s="31" t="s">
        <v>5304</v>
      </c>
      <c r="C52" s="6"/>
      <c r="D52" s="12" t="s">
        <v>2098</v>
      </c>
      <c r="E52" s="31"/>
    </row>
    <row r="53" spans="1:5" s="15" customFormat="1" ht="15">
      <c r="A53" s="10" t="s">
        <v>2097</v>
      </c>
      <c r="B53" s="9">
        <v>2</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4</v>
      </c>
      <c r="C58" s="6"/>
      <c r="D58" s="10" t="s">
        <v>2094</v>
      </c>
      <c r="E58" s="9"/>
    </row>
    <row r="59" spans="1:5" s="15" customFormat="1" ht="15">
      <c r="A59" s="3" t="s">
        <v>2093</v>
      </c>
      <c r="B59" s="9">
        <v>3</v>
      </c>
      <c r="C59" s="6"/>
      <c r="D59" s="10" t="s">
        <v>2093</v>
      </c>
      <c r="E59" s="9"/>
    </row>
    <row r="60" spans="1:5" s="15" customFormat="1" ht="15">
      <c r="A60" s="3" t="s">
        <v>2092</v>
      </c>
      <c r="B60" s="9">
        <v>0</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2</v>
      </c>
      <c r="C65" s="6"/>
      <c r="D65" s="14" t="s">
        <v>2089</v>
      </c>
      <c r="E65" s="19"/>
    </row>
    <row r="66" spans="1:5" s="15" customFormat="1" ht="15">
      <c r="A66" s="3" t="s">
        <v>2088</v>
      </c>
      <c r="B66" s="9">
        <v>3</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row>
    <row r="74" spans="1:5" s="15" customFormat="1" ht="15">
      <c r="A74" s="3" t="s">
        <v>2082</v>
      </c>
      <c r="B74" s="9">
        <v>0</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0</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0</v>
      </c>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3</v>
      </c>
      <c r="C85" s="6"/>
      <c r="D85" s="10" t="s">
        <v>2073</v>
      </c>
      <c r="E85" s="9"/>
    </row>
    <row r="86" spans="1:5" s="15" customFormat="1" ht="15">
      <c r="A86" s="3" t="s">
        <v>2072</v>
      </c>
      <c r="B86" s="9">
        <v>2</v>
      </c>
      <c r="C86" s="6"/>
      <c r="D86" s="10" t="s">
        <v>2072</v>
      </c>
      <c r="E86" s="9"/>
    </row>
    <row r="87" spans="1:5" s="15" customFormat="1" ht="15">
      <c r="A87" s="3" t="s">
        <v>2071</v>
      </c>
      <c r="B87" s="9">
        <v>0</v>
      </c>
      <c r="C87" s="6"/>
      <c r="D87" s="10" t="s">
        <v>2071</v>
      </c>
      <c r="E87" s="9"/>
    </row>
    <row r="88" spans="1:5" s="15" customFormat="1" ht="15">
      <c r="A88" s="3" t="s">
        <v>2070</v>
      </c>
      <c r="B88" s="9">
        <v>0</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1130</v>
      </c>
      <c r="B97" s="20" t="str">
        <f>IF(A97="NEWCOD",IF(ISBLANK(G97),"renseigner le champ 'Nouveau taxon'",G97),VLOOKUP(A97,'Ref Taxo'!A:B,2,FALSE))</f>
        <v>Melosira</v>
      </c>
      <c r="C97" s="21">
        <f>IF(A97="NEWCOD",IF(ISBLANK(H97),"NoCod",H97),VLOOKUP(A97,'Ref Taxo'!A:D,4,FALSE))</f>
        <v>8714</v>
      </c>
      <c r="D97" s="34">
        <v>0.009999999776482582</v>
      </c>
      <c r="E97" s="35">
        <v>0</v>
      </c>
      <c r="F97" s="35" t="s">
        <v>2294</v>
      </c>
      <c r="G97" s="77"/>
      <c r="H97" s="78"/>
    </row>
    <row r="98" spans="1:8" ht="15">
      <c r="A98" s="33" t="s">
        <v>1780</v>
      </c>
      <c r="B98" s="20" t="str">
        <f>IF(A98="NEWCOD",IF(ISBLANK(G98),"renseigner le champ 'Nouveau taxon'",G98),VLOOKUP(A98,'Ref Taxo'!A:B,2,FALSE))</f>
        <v>Schizothrix</v>
      </c>
      <c r="C98" s="21">
        <f>IF(A98="NEWCOD",IF(ISBLANK(H98),"NoCod",H98),VLOOKUP(A98,'Ref Taxo'!A:D,4,FALSE))</f>
        <v>6436</v>
      </c>
      <c r="D98" s="34">
        <v>0.009999999776482582</v>
      </c>
      <c r="E98" s="35">
        <v>0</v>
      </c>
      <c r="F98" s="35" t="s">
        <v>2294</v>
      </c>
      <c r="G98" s="79"/>
      <c r="H98" s="80"/>
    </row>
    <row r="99" spans="1:8" ht="15">
      <c r="A99" s="33" t="s">
        <v>172</v>
      </c>
      <c r="B99" s="20" t="str">
        <f>IF(A99="NEWCOD",IF(ISBLANK(G99),"renseigner le champ 'Nouveau taxon'",G99),VLOOKUP(A99,'Ref Taxo'!A:B,2,FALSE))</f>
        <v>Brachythecium rivulare</v>
      </c>
      <c r="C99" s="21">
        <f>IF(A99="NEWCOD",IF(ISBLANK(H99),"NoCod",H99),VLOOKUP(A99,'Ref Taxo'!A:D,4,FALSE))</f>
        <v>1260</v>
      </c>
      <c r="D99" s="34">
        <v>0.009999999776482582</v>
      </c>
      <c r="E99" s="35">
        <v>0</v>
      </c>
      <c r="F99" s="35" t="s">
        <v>2294</v>
      </c>
      <c r="G99" s="79"/>
      <c r="H99" s="80"/>
    </row>
    <row r="100" spans="1:8" ht="15">
      <c r="A100" s="33" t="s">
        <v>453</v>
      </c>
      <c r="B100" s="20" t="str">
        <f>IF(A100="NEWCOD",IF(ISBLANK(G100),"renseigner le champ 'Nouveau taxon'",G100),VLOOKUP(A100,'Ref Taxo'!A:B,2,FALSE))</f>
        <v>Cladophora</v>
      </c>
      <c r="C100" s="21">
        <f>IF(A100="NEWCOD",IF(ISBLANK(H100),"NoCod",H100),VLOOKUP(A100,'Ref Taxo'!A:D,4,FALSE))</f>
        <v>1124</v>
      </c>
      <c r="D100" s="34">
        <v>0.009999999776482582</v>
      </c>
      <c r="E100" s="35">
        <v>0</v>
      </c>
      <c r="F100" s="35" t="s">
        <v>2294</v>
      </c>
      <c r="G100" s="79"/>
      <c r="H100" s="80"/>
    </row>
    <row r="101" spans="1:8" ht="15">
      <c r="A101" s="33" t="s">
        <v>1977</v>
      </c>
      <c r="B101" s="20" t="str">
        <f>IF(A101="NEWCOD",IF(ISBLANK(G101),"renseigner le champ 'Nouveau taxon'",G101),VLOOKUP(A101,'Ref Taxo'!A:B,2,FALSE))</f>
        <v>Ulothrix</v>
      </c>
      <c r="C101" s="21">
        <f>IF(A101="NEWCOD",IF(ISBLANK(H101),"NoCod",H101),VLOOKUP(A101,'Ref Taxo'!A:D,4,FALSE))</f>
        <v>1142</v>
      </c>
      <c r="D101" s="34">
        <v>0.009999999776482582</v>
      </c>
      <c r="E101" s="35">
        <v>0</v>
      </c>
      <c r="F101" s="35" t="s">
        <v>2294</v>
      </c>
      <c r="G101" s="79"/>
      <c r="H101" s="80"/>
    </row>
    <row r="102" spans="1:8" ht="15">
      <c r="A102" s="33" t="s">
        <v>993</v>
      </c>
      <c r="B102" s="20" t="str">
        <f>IF(A102="NEWCOD",IF(ISBLANK(G102),"renseigner le champ 'Nouveau taxon'",G102),VLOOKUP(A102,'Ref Taxo'!A:B,2,FALSE))</f>
        <v>Jungermannia atrovirens</v>
      </c>
      <c r="C102" s="21">
        <f>IF(A102="NEWCOD",IF(ISBLANK(H102),"NoCod",H102),VLOOKUP(A102,'Ref Taxo'!A:D,4,FALSE))</f>
        <v>19820</v>
      </c>
      <c r="D102" s="34">
        <v>0.009999999776482582</v>
      </c>
      <c r="E102" s="35">
        <v>0</v>
      </c>
      <c r="F102" s="35" t="s">
        <v>2294</v>
      </c>
      <c r="G102" s="79"/>
      <c r="H102" s="80"/>
    </row>
    <row r="103" spans="1:8" ht="15">
      <c r="A103" s="33" t="s">
        <v>1366</v>
      </c>
      <c r="B103" s="20" t="str">
        <f>IF(A103="NEWCOD",IF(ISBLANK(G103),"renseigner le champ 'Nouveau taxon'",G103),VLOOKUP(A103,'Ref Taxo'!A:B,2,FALSE))</f>
        <v>Phalaris arundinacea</v>
      </c>
      <c r="C103" s="21">
        <f>IF(A103="NEWCOD",IF(ISBLANK(H103),"NoCod",H103),VLOOKUP(A103,'Ref Taxo'!A:D,4,FALSE))</f>
        <v>1577</v>
      </c>
      <c r="D103" s="34">
        <v>0.009999999776482582</v>
      </c>
      <c r="E103" s="35">
        <v>0</v>
      </c>
      <c r="F103" s="35" t="s">
        <v>2294</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0.009999999776482582</v>
      </c>
      <c r="E104" s="35">
        <v>0</v>
      </c>
      <c r="F104" s="35" t="s">
        <v>2294</v>
      </c>
      <c r="G104" s="79"/>
      <c r="H104" s="80"/>
    </row>
    <row r="105" spans="1:8" ht="15">
      <c r="A105" s="33" t="s">
        <v>429</v>
      </c>
      <c r="B105" s="20" t="str">
        <f>IF(A105="NEWCOD",IF(ISBLANK(G105),"renseigner le champ 'Nouveau taxon'",G105),VLOOKUP(A105,'Ref Taxo'!A:B,2,FALSE))</f>
        <v>Cinclidotus aquaticus</v>
      </c>
      <c r="C105" s="21">
        <f>IF(A105="NEWCOD",IF(ISBLANK(H105),"NoCod",H105),VLOOKUP(A105,'Ref Taxo'!A:D,4,FALSE))</f>
        <v>1318</v>
      </c>
      <c r="D105" s="34">
        <v>0.009999999776482582</v>
      </c>
      <c r="E105" s="35">
        <v>0</v>
      </c>
      <c r="F105" s="35" t="s">
        <v>2294</v>
      </c>
      <c r="G105" s="79"/>
      <c r="H105" s="80"/>
    </row>
    <row r="106" spans="1:8" ht="15">
      <c r="A106" s="33" t="s">
        <v>810</v>
      </c>
      <c r="B106" s="20" t="str">
        <f>IF(A106="NEWCOD",IF(ISBLANK(G106),"renseigner le champ 'Nouveau taxon'",G106),VLOOKUP(A106,'Ref Taxo'!A:B,2,FALSE))</f>
        <v>Gomphoneis</v>
      </c>
      <c r="C106" s="21">
        <f>IF(A106="NEWCOD",IF(ISBLANK(H106),"NoCod",H106),VLOOKUP(A106,'Ref Taxo'!A:D,4,FALSE))</f>
        <v>9382</v>
      </c>
      <c r="D106" s="34">
        <v>0.009999999776482582</v>
      </c>
      <c r="E106" s="35">
        <v>0</v>
      </c>
      <c r="F106" s="35" t="s">
        <v>2294</v>
      </c>
      <c r="G106" s="79"/>
      <c r="H106" s="80"/>
    </row>
    <row r="107" spans="1:8" ht="15">
      <c r="A107" s="33" t="s">
        <v>107</v>
      </c>
      <c r="B107" s="20" t="str">
        <f>IF(A107="NEWCOD",IF(ISBLANK(G107),"renseigner le champ 'Nouveau taxon'",G107),VLOOKUP(A107,'Ref Taxo'!A:B,2,FALSE))</f>
        <v>Audouinella</v>
      </c>
      <c r="C107" s="21">
        <f>IF(A107="NEWCOD",IF(ISBLANK(H107),"NoCod",H107),VLOOKUP(A107,'Ref Taxo'!A:D,4,FALSE))</f>
        <v>6076</v>
      </c>
      <c r="D107" s="34">
        <v>0.009999999776482582</v>
      </c>
      <c r="E107" s="35">
        <v>0</v>
      </c>
      <c r="F107" s="35" t="s">
        <v>2294</v>
      </c>
      <c r="G107" s="79"/>
      <c r="H107" s="80"/>
    </row>
    <row r="108" spans="1:8" ht="15">
      <c r="A108" s="33" t="s">
        <v>1020</v>
      </c>
      <c r="B108" s="20" t="str">
        <f>IF(A108="NEWCOD",IF(ISBLANK(G108),"renseigner le champ 'Nouveau taxon'",G108),VLOOKUP(A108,'Ref Taxo'!A:B,2,FALSE))</f>
        <v>Lemanea</v>
      </c>
      <c r="C108" s="21">
        <f>IF(A108="NEWCOD",IF(ISBLANK(H108),"NoCod",H108),VLOOKUP(A108,'Ref Taxo'!A:D,4,FALSE))</f>
        <v>1159</v>
      </c>
      <c r="D108" s="34">
        <v>0.009999999776482582</v>
      </c>
      <c r="E108" s="35">
        <v>0</v>
      </c>
      <c r="F108" s="35" t="s">
        <v>2294</v>
      </c>
      <c r="G108" s="79"/>
      <c r="H108" s="80"/>
    </row>
    <row r="109" spans="1:8" ht="15">
      <c r="A109" s="33" t="s">
        <v>1322</v>
      </c>
      <c r="B109" s="20" t="str">
        <f>IF(A109="NEWCOD",IF(ISBLANK(G109),"renseigner le champ 'Nouveau taxon'",G109),VLOOKUP(A109,'Ref Taxo'!A:B,2,FALSE))</f>
        <v xml:space="preserve">Paralemanea </v>
      </c>
      <c r="C109" s="21">
        <f>IF(A109="NEWCOD",IF(ISBLANK(H109),"NoCod",H109),VLOOKUP(A109,'Ref Taxo'!A:D,4,FALSE))</f>
        <v>31566</v>
      </c>
      <c r="D109" s="34">
        <v>0.009999999776482582</v>
      </c>
      <c r="E109" s="35">
        <v>0</v>
      </c>
      <c r="F109" s="35" t="s">
        <v>2294</v>
      </c>
      <c r="G109" s="79"/>
      <c r="H109" s="80"/>
    </row>
    <row r="110" spans="1:8" ht="15">
      <c r="A110" s="33" t="s">
        <v>733</v>
      </c>
      <c r="B110" s="20" t="str">
        <f>IF(A110="NEWCOD",IF(ISBLANK(G110),"renseigner le champ 'Nouveau taxon'",G110),VLOOKUP(A110,'Ref Taxo'!A:B,2,FALSE))</f>
        <v>Fissidens crassipes</v>
      </c>
      <c r="C110" s="21">
        <f>IF(A110="NEWCOD",IF(ISBLANK(H110),"NoCod",H110),VLOOKUP(A110,'Ref Taxo'!A:D,4,FALSE))</f>
        <v>1294</v>
      </c>
      <c r="D110" s="34">
        <v>0.009999999776482582</v>
      </c>
      <c r="E110" s="35">
        <v>0</v>
      </c>
      <c r="F110" s="35" t="s">
        <v>2294</v>
      </c>
      <c r="G110" s="79"/>
      <c r="H110" s="80"/>
    </row>
    <row r="111" spans="1:8" ht="15">
      <c r="A111" s="33" t="s">
        <v>1616</v>
      </c>
      <c r="B111" s="20" t="str">
        <f>IF(A111="NEWCOD",IF(ISBLANK(G111),"renseigner le champ 'Nouveau taxon'",G111),VLOOKUP(A111,'Ref Taxo'!A:B,2,FALSE))</f>
        <v>Ranunculus repens</v>
      </c>
      <c r="C111" s="21">
        <f>IF(A111="NEWCOD",IF(ISBLANK(H111),"NoCod",H111),VLOOKUP(A111,'Ref Taxo'!A:D,4,FALSE))</f>
        <v>1910</v>
      </c>
      <c r="D111" s="34">
        <v>0.009999999776482582</v>
      </c>
      <c r="E111" s="35">
        <v>0</v>
      </c>
      <c r="F111" s="35" t="s">
        <v>2294</v>
      </c>
      <c r="G111" s="79"/>
      <c r="H111" s="80"/>
    </row>
    <row r="112" spans="1:8" ht="15">
      <c r="A112" s="33" t="s">
        <v>745</v>
      </c>
      <c r="B112" s="20" t="str">
        <f>IF(A112="NEWCOD",IF(ISBLANK(G112),"renseigner le champ 'Nouveau taxon'",G112),VLOOKUP(A112,'Ref Taxo'!A:B,2,FALSE))</f>
        <v>Fissidens grandifrons</v>
      </c>
      <c r="C112" s="21">
        <f>IF(A112="NEWCOD",IF(ISBLANK(H112),"NoCod",H112),VLOOKUP(A112,'Ref Taxo'!A:D,4,FALSE))</f>
        <v>19666</v>
      </c>
      <c r="D112" s="34">
        <v>0.20000000298023224</v>
      </c>
      <c r="E112" s="35">
        <v>0</v>
      </c>
      <c r="F112" s="35" t="s">
        <v>2294</v>
      </c>
      <c r="G112" s="79"/>
      <c r="H112" s="80"/>
    </row>
    <row r="113" spans="1:8" ht="15">
      <c r="A113" s="33" t="s">
        <v>842</v>
      </c>
      <c r="B113" s="20" t="str">
        <f>IF(A113="NEWCOD",IF(ISBLANK(G113),"renseigner le champ 'Nouveau taxon'",G113),VLOOKUP(A113,'Ref Taxo'!A:B,2,FALSE))</f>
        <v>Hildenbrandia</v>
      </c>
      <c r="C113" s="21">
        <f>IF(A113="NEWCOD",IF(ISBLANK(H113),"NoCod",H113),VLOOKUP(A113,'Ref Taxo'!A:D,4,FALSE))</f>
        <v>1157</v>
      </c>
      <c r="D113" s="34">
        <v>0.5</v>
      </c>
      <c r="E113" s="35">
        <v>0</v>
      </c>
      <c r="F113" s="35" t="s">
        <v>2294</v>
      </c>
      <c r="G113" s="79"/>
      <c r="H113" s="80"/>
    </row>
    <row r="114" spans="1:8" ht="15">
      <c r="A114" s="33" t="s">
        <v>2004</v>
      </c>
      <c r="B114" s="20" t="str">
        <f>IF(A114="NEWCOD",IF(ISBLANK(G114),"renseigner le champ 'Nouveau taxon'",G114),VLOOKUP(A114,'Ref Taxo'!A:B,2,FALSE))</f>
        <v>Vaucheria</v>
      </c>
      <c r="C114" s="21">
        <f>IF(A114="NEWCOD",IF(ISBLANK(H114),"NoCod",H114),VLOOKUP(A114,'Ref Taxo'!A:D,4,FALSE))</f>
        <v>1169</v>
      </c>
      <c r="D114" s="34">
        <v>0.800000011920929</v>
      </c>
      <c r="E114" s="35">
        <v>0</v>
      </c>
      <c r="F114" s="35" t="s">
        <v>2294</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1.5</v>
      </c>
      <c r="E115" s="35">
        <v>0</v>
      </c>
      <c r="F115" s="35" t="s">
        <v>2294</v>
      </c>
      <c r="G115" s="79"/>
      <c r="H115" s="80"/>
    </row>
    <row r="116" spans="1:8" ht="15">
      <c r="A116" s="33" t="s">
        <v>1315</v>
      </c>
      <c r="B116" s="20" t="str">
        <f>IF(A116="NEWCOD",IF(ISBLANK(G116),"renseigner le champ 'Nouveau taxon'",G116),VLOOKUP(A116,'Ref Taxo'!A:B,2,FALSE))</f>
        <v>Palustriella commutata</v>
      </c>
      <c r="C116" s="21">
        <f>IF(A116="NEWCOD",IF(ISBLANK(H116),"NoCod",H116),VLOOKUP(A116,'Ref Taxo'!A:D,4,FALSE))</f>
        <v>19903</v>
      </c>
      <c r="D116" s="34">
        <v>2</v>
      </c>
      <c r="E116" s="35">
        <v>0</v>
      </c>
      <c r="F116" s="35" t="s">
        <v>2294</v>
      </c>
      <c r="G116" s="79"/>
      <c r="H116" s="80"/>
    </row>
    <row r="117" spans="1:8" ht="15">
      <c r="A117" s="33" t="s">
        <v>1266</v>
      </c>
      <c r="B117" s="20" t="str">
        <f>IF(A117="NEWCOD",IF(ISBLANK(G117),"renseigner le champ 'Nouveau taxon'",G117),VLOOKUP(A117,'Ref Taxo'!A:B,2,FALSE))</f>
        <v>Nostoc</v>
      </c>
      <c r="C117" s="21">
        <f>IF(A117="NEWCOD",IF(ISBLANK(H117),"NoCod",H117),VLOOKUP(A117,'Ref Taxo'!A:D,4,FALSE))</f>
        <v>1105</v>
      </c>
      <c r="D117" s="34">
        <v>2</v>
      </c>
      <c r="E117" s="35">
        <v>0</v>
      </c>
      <c r="F117" s="35" t="s">
        <v>2294</v>
      </c>
      <c r="G117" s="79"/>
      <c r="H117" s="80"/>
    </row>
    <row r="118" spans="1:8" ht="15">
      <c r="A118" s="33" t="s">
        <v>1381</v>
      </c>
      <c r="B118" s="20" t="str">
        <f>IF(A118="NEWCOD",IF(ISBLANK(G118),"renseigner le champ 'Nouveau taxon'",G118),VLOOKUP(A118,'Ref Taxo'!A:B,2,FALSE))</f>
        <v>Phormidium</v>
      </c>
      <c r="C118" s="21">
        <f>IF(A118="NEWCOD",IF(ISBLANK(H118),"NoCod",H118),VLOOKUP(A118,'Ref Taxo'!A:D,4,FALSE))</f>
        <v>6414</v>
      </c>
      <c r="D118" s="34">
        <v>4.5</v>
      </c>
      <c r="E118" s="35">
        <v>0</v>
      </c>
      <c r="F118" s="35" t="s">
        <v>2294</v>
      </c>
      <c r="G118" s="79"/>
      <c r="H118" s="80"/>
    </row>
    <row r="119" spans="1:8" ht="15">
      <c r="A119" s="33" t="s">
        <v>435</v>
      </c>
      <c r="B119" s="20" t="str">
        <f>IF(A119="NEWCOD",IF(ISBLANK(G119),"renseigner le champ 'Nouveau taxon'",G119),VLOOKUP(A119,'Ref Taxo'!A:B,2,FALSE))</f>
        <v>Cinclidotus riparius</v>
      </c>
      <c r="C119" s="21">
        <f>IF(A119="NEWCOD",IF(ISBLANK(H119),"NoCod",H119),VLOOKUP(A119,'Ref Taxo'!A:D,4,FALSE))</f>
        <v>1321</v>
      </c>
      <c r="D119" s="34">
        <v>5</v>
      </c>
      <c r="E119" s="35">
        <v>0</v>
      </c>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2022-04-08T13:48:09Z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