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66990" sheetId="2" r:id="rId2"/>
    <sheet name="Mises à jour" sheetId="3" r:id="rId3"/>
  </sheets>
  <definedNames/>
  <calcPr calcId="145621"/>
</workbook>
</file>

<file path=xl/sharedStrings.xml><?xml version="1.0" encoding="utf-8"?>
<sst xmlns="http://schemas.openxmlformats.org/spreadsheetml/2006/main" count="6482" uniqueCount="5303">
  <si>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</si>
  <si>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</si>
  <si>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</si>
  <si>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</si>
  <si>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</si>
  <si>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</si>
  <si>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</si>
  <si>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</si>
  <si>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</si>
  <si>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</si>
  <si>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</si>
  <si>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</si>
  <si>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</si>
  <si>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</si>
  <si>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</si>
  <si>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</si>
  <si>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</si>
  <si>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</si>
  <si>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</si>
  <si>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</si>
  <si>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</si>
  <si>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</si>
  <si>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</si>
  <si>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</si>
  <si>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</si>
  <si>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</si>
  <si>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</si>
  <si>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</si>
  <si>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</si>
  <si>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</si>
  <si>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</si>
  <si>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</si>
  <si>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</si>
  <si>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</si>
  <si>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</si>
  <si>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</si>
  <si>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</si>
  <si>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</si>
  <si>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</si>
  <si>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</si>
  <si>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</si>
  <si>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</si>
  <si>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</si>
  <si>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</si>
  <si>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</si>
  <si>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</si>
  <si>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</si>
  <si>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</si>
  <si>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</si>
  <si>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</si>
  <si>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</si>
  <si>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</si>
  <si>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</si>
  <si>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</si>
  <si>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</si>
  <si>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</si>
  <si>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</si>
  <si>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</si>
  <si>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</si>
  <si>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</si>
  <si>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</si>
  <si>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</si>
  <si>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</si>
  <si>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</si>
  <si>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</si>
  <si>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</si>
  <si>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</si>
  <si>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</si>
  <si>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</si>
  <si>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</si>
  <si>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</si>
  <si>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</si>
  <si>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</si>
  <si>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</si>
  <si>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</si>
  <si>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</si>
  <si>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</si>
  <si>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</si>
  <si>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</si>
  <si>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</si>
  <si>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</si>
  <si>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</si>
  <si>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</si>
  <si>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</si>
  <si>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</si>
  <si>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</si>
  <si>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</si>
  <si>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</si>
  <si>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</si>
  <si>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</si>
  <si>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</si>
  <si>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</si>
  <si>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</si>
  <si>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</si>
  <si>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</si>
  <si>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</si>
  <si>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</si>
  <si>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</si>
  <si>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</si>
  <si>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</si>
  <si>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</si>
  <si>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</si>
  <si>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</si>
  <si>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</si>
  <si>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</si>
  <si>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</si>
  <si>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</si>
  <si>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</si>
  <si>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</si>
  <si>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</si>
  <si>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</si>
  <si>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</si>
  <si>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</si>
  <si>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</si>
  <si>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</si>
  <si>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</si>
  <si>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</si>
  <si>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</si>
  <si>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</si>
  <si>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</si>
  <si>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</si>
  <si>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</si>
  <si>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</si>
  <si>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</si>
  <si>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</si>
  <si>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</si>
  <si>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</si>
  <si>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</si>
  <si>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</si>
  <si>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</si>
  <si>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</si>
  <si>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</si>
  <si>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</si>
  <si>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</si>
  <si>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</si>
  <si>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</si>
  <si>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</si>
  <si>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</si>
  <si>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</si>
  <si>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</si>
  <si>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</si>
  <si>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</si>
  <si>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</si>
  <si>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</si>
  <si>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</si>
  <si>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</si>
  <si>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</si>
  <si>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</si>
  <si>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</si>
  <si>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</si>
  <si>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</si>
  <si>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</si>
  <si>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</si>
  <si>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</si>
  <si>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</si>
  <si>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</si>
  <si>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</si>
  <si>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</si>
  <si>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</si>
  <si>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</si>
  <si>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</si>
  <si>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</si>
  <si>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</si>
  <si>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</si>
  <si>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</si>
  <si>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</si>
  <si>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</si>
  <si>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</si>
  <si>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</si>
  <si>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</si>
  <si>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</si>
  <si>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</si>
  <si>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</si>
  <si>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</si>
  <si>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</si>
  <si>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</si>
  <si>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</si>
  <si>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</si>
  <si>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</si>
  <si>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</si>
  <si>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</si>
  <si>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</si>
  <si>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</si>
  <si>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</si>
  <si>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</si>
  <si>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</si>
  <si>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</si>
  <si>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</si>
  <si>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</si>
  <si>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</si>
  <si>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</si>
  <si>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</si>
  <si>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</si>
  <si>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</si>
  <si>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</si>
  <si>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</si>
  <si>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</si>
  <si>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</si>
  <si>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</si>
  <si>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</si>
  <si>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</si>
  <si>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</si>
  <si>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</si>
  <si>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</si>
  <si>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</si>
  <si>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</si>
  <si>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</si>
  <si>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</si>
  <si>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</si>
  <si>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</si>
  <si>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</si>
  <si>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</si>
  <si>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</si>
  <si>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</si>
  <si>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</si>
  <si>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</si>
  <si>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</si>
  <si>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</si>
  <si>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</si>
  <si>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</si>
  <si>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</si>
  <si>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</si>
  <si>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</si>
  <si>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</si>
  <si>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</si>
  <si>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</si>
  <si>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</si>
  <si>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</si>
  <si>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</si>
  <si>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</si>
  <si>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</si>
  <si>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</si>
  <si>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</si>
  <si>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</si>
  <si>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</si>
  <si>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</si>
  <si>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</si>
  <si>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</si>
  <si>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</si>
  <si>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</si>
  <si>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</si>
  <si>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</si>
  <si>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</si>
  <si>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</si>
  <si>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</si>
  <si>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</si>
  <si>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</si>
  <si>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</si>
  <si>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</si>
  <si>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</si>
  <si>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</si>
  <si>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</si>
  <si>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</si>
  <si>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</si>
  <si>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</si>
  <si>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</si>
  <si>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</si>
  <si>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</si>
  <si>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</si>
  <si>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</si>
  <si>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</si>
  <si>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</si>
  <si>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</si>
  <si>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</si>
  <si>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</si>
  <si>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</si>
  <si>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</si>
  <si>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</si>
  <si>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</si>
  <si>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</si>
  <si>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</si>
  <si>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</si>
  <si>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</si>
  <si>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</si>
  <si>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</si>
  <si>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</si>
  <si>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</si>
  <si>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</si>
  <si>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</si>
  <si>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</si>
  <si>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</si>
  <si>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</si>
  <si>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</si>
  <si>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</si>
  <si>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</si>
  <si>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</si>
  <si>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</si>
  <si>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</si>
  <si>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</si>
  <si>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</si>
  <si>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</si>
  <si>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</si>
  <si>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</si>
  <si>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</si>
  <si>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</si>
  <si>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</si>
  <si>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</si>
  <si>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</si>
  <si>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</si>
  <si>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</si>
  <si>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</si>
  <si>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</si>
  <si>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</si>
  <si>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</si>
  <si>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</si>
  <si>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</si>
  <si>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</si>
  <si>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</si>
  <si>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</si>
  <si>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</si>
  <si>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</si>
  <si>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</si>
  <si>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</si>
  <si>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</si>
  <si>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</si>
  <si>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</si>
  <si>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</si>
  <si>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</si>
  <si>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</si>
  <si>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</si>
  <si>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</si>
  <si>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</si>
  <si>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</si>
  <si>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</si>
  <si>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</si>
  <si>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</si>
  <si>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</si>
  <si>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</si>
  <si>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</si>
  <si>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</si>
  <si>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</si>
  <si>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</si>
  <si>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</si>
  <si>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</si>
  <si>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</si>
  <si>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</si>
  <si>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</si>
  <si>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</si>
  <si>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</si>
  <si>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</si>
  <si>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</si>
  <si>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</si>
  <si>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</si>
  <si>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</si>
  <si>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</si>
  <si>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</si>
  <si>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</si>
  <si>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</si>
  <si>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</si>
  <si>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</si>
  <si>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</si>
  <si>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</si>
  <si>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</si>
  <si>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</si>
  <si>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</si>
  <si>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</si>
  <si>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</si>
  <si>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</si>
  <si>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</si>
  <si>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</si>
  <si>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</si>
  <si>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</si>
  <si>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</si>
  <si>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</si>
  <si>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</si>
  <si>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</si>
  <si>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</si>
  <si>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</si>
  <si>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</si>
  <si>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</si>
  <si>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</si>
  <si>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</si>
  <si>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</si>
  <si>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</si>
  <si>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</si>
  <si>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</si>
  <si>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</si>
  <si>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</si>
  <si>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</si>
  <si>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</si>
  <si>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</si>
  <si>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</si>
  <si>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</si>
  <si>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</si>
  <si>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</si>
  <si>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</si>
  <si>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</si>
  <si>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</si>
  <si>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</si>
  <si>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</si>
  <si>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</si>
  <si>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</si>
  <si>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</si>
  <si>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</si>
  <si>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</si>
  <si>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</si>
  <si>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</si>
  <si>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</si>
  <si>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</si>
  <si>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</si>
  <si>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</si>
  <si>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</si>
  <si>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</si>
  <si>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</si>
  <si>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</si>
  <si>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</si>
  <si>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</si>
  <si>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</si>
  <si>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</si>
  <si>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</si>
  <si>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</si>
  <si>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</si>
  <si>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</si>
  <si>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</si>
  <si>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</si>
  <si>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</si>
  <si>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</si>
  <si>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</si>
  <si>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</si>
  <si>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</si>
  <si>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</si>
  <si>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</si>
  <si>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</si>
  <si>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</si>
  <si>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</si>
  <si>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</si>
  <si>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</si>
  <si>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</si>
  <si>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</si>
  <si>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</si>
  <si>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</si>
  <si>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</si>
  <si>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</si>
  <si>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</si>
  <si>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</si>
  <si>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</si>
  <si>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</si>
  <si>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</si>
  <si>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</si>
  <si>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</si>
  <si>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</si>
  <si>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</si>
  <si>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</si>
  <si>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</si>
  <si>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</si>
  <si>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</si>
  <si>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</si>
  <si>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</si>
  <si>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</si>
  <si>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</si>
  <si>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</si>
  <si>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</si>
  <si>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</si>
  <si>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</si>
  <si>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</si>
  <si>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</si>
  <si>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</si>
  <si>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</si>
  <si>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</si>
  <si>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</si>
  <si>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</si>
  <si>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</si>
  <si>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</si>
  <si>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</si>
  <si>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</si>
  <si>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</si>
  <si>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</si>
  <si>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</si>
  <si>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</si>
  <si>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</si>
  <si>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</si>
  <si>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</si>
  <si>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</si>
  <si>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</si>
  <si>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</si>
  <si>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</si>
  <si>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</si>
  <si>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</si>
  <si>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</si>
  <si>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</si>
  <si>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</si>
  <si>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</si>
  <si>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</si>
  <si>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</si>
  <si>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</si>
  <si>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</si>
  <si>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</si>
  <si>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</si>
  <si>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</si>
  <si>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</si>
  <si>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</si>
  <si>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</si>
  <si>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</si>
  <si>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</si>
  <si>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</si>
  <si>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</si>
  <si>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</si>
  <si>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</si>
  <si>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</si>
  <si>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</si>
  <si>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</si>
  <si>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</si>
  <si>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</si>
  <si>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</si>
  <si>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</si>
  <si>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</si>
  <si>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</si>
  <si>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</si>
  <si>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</si>
  <si>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</si>
  <si>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</si>
  <si>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</si>
  <si>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</si>
  <si>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</si>
  <si>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</si>
  <si>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</si>
  <si>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</si>
  <si>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</si>
  <si>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</si>
  <si>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</si>
  <si>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</si>
  <si>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</si>
  <si>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</si>
  <si>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</si>
  <si>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</si>
  <si>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</si>
  <si>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</si>
  <si>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</si>
  <si>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</si>
  <si>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</si>
  <si>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</si>
  <si>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</si>
  <si>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</si>
  <si>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</si>
  <si>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</si>
  <si>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</si>
  <si>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</si>
  <si>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</si>
  <si>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</si>
  <si>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</si>
  <si>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</si>
  <si>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</si>
  <si>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</si>
  <si>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</si>
  <si>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</si>
  <si>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</si>
  <si>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</si>
  <si>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</si>
  <si>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</si>
  <si>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</si>
  <si>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</si>
  <si>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</si>
  <si>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</si>
  <si>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</si>
  <si>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</si>
  <si>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</si>
  <si>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</si>
  <si>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</si>
  <si>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</si>
  <si>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</si>
  <si>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</si>
  <si>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</si>
  <si>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</si>
  <si>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</si>
  <si>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</si>
  <si>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</si>
  <si>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</si>
  <si>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</si>
  <si>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</si>
  <si>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</si>
  <si>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</si>
  <si>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</si>
  <si>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</si>
  <si>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</si>
  <si>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</si>
  <si>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</si>
  <si>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</si>
  <si>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</si>
  <si>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</si>
  <si>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</si>
  <si>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</si>
  <si>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</si>
  <si>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</si>
  <si>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</si>
  <si>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</si>
  <si>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</si>
  <si>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</si>
  <si>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</si>
  <si>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</si>
  <si>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</si>
  <si>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</si>
  <si>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</si>
  <si>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</si>
  <si>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</si>
  <si>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</si>
  <si>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</si>
  <si>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</si>
  <si>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</si>
  <si>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</si>
  <si>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</si>
  <si>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</si>
  <si>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</si>
  <si>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</si>
  <si>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</si>
  <si>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</si>
  <si>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</si>
  <si>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</si>
  <si>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</si>
  <si>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</si>
  <si>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</si>
  <si>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</si>
  <si>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</si>
  <si>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</si>
  <si>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</si>
  <si>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</si>
  <si>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</si>
  <si>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</si>
  <si>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</si>
  <si>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</si>
  <si>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</si>
  <si>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</si>
  <si>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</si>
  <si>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</si>
  <si>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</si>
  <si>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</si>
  <si>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</si>
  <si>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</si>
  <si>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</si>
  <si>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</si>
  <si>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</si>
  <si>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</si>
  <si>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</si>
  <si>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</si>
  <si>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</si>
  <si>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</si>
  <si>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</si>
  <si>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</si>
  <si>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</si>
  <si>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</si>
  <si>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</si>
  <si>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</si>
  <si>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</si>
  <si>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</si>
  <si>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</si>
  <si>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</si>
  <si>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</si>
  <si>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</si>
  <si>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</si>
  <si>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</si>
  <si>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</si>
  <si>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</si>
  <si>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</si>
  <si>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</si>
  <si>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</si>
  <si>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</si>
  <si>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</si>
  <si>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</si>
  <si>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</si>
  <si>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</si>
  <si>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</si>
  <si>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</si>
  <si>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</si>
  <si>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</si>
  <si>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</si>
  <si>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</si>
  <si>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</si>
  <si>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</si>
  <si>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</si>
  <si>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</si>
  <si>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</si>
  <si>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</si>
  <si>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</si>
  <si>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</si>
  <si>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</si>
  <si>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</si>
  <si>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</si>
  <si>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</si>
  <si>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</si>
  <si>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</si>
  <si>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</si>
  <si>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</si>
  <si>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</si>
  <si>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</si>
  <si>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</si>
  <si>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</si>
  <si>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</si>
  <si>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</si>
  <si>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</si>
  <si>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</si>
  <si>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</si>
  <si>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</si>
  <si>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</si>
  <si>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</si>
  <si>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</si>
  <si>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</si>
  <si>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</si>
  <si>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</si>
  <si>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</si>
  <si>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</si>
  <si>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</si>
  <si>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</si>
  <si>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</si>
  <si>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</si>
  <si>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</si>
  <si>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</si>
  <si>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</si>
  <si>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</si>
  <si>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</si>
  <si>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</si>
  <si>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</si>
  <si>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</si>
  <si>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</si>
  <si>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</si>
  <si>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</si>
  <si>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</si>
  <si>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</si>
  <si>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</si>
  <si>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</si>
  <si>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</si>
  <si>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</si>
  <si>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</si>
  <si>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</si>
  <si>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</si>
  <si>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</si>
  <si>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</si>
  <si>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</si>
  <si>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</si>
  <si>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</si>
  <si>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</si>
  <si>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</si>
  <si>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</si>
  <si>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</si>
  <si>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</si>
  <si>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</si>
  <si>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</si>
  <si>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</si>
  <si>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</si>
  <si>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</si>
  <si>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</si>
  <si>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</si>
  <si>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</si>
  <si>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</si>
  <si>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</si>
  <si>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</si>
  <si>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</si>
  <si>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</si>
  <si>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</si>
  <si>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</si>
  <si>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</si>
  <si>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</si>
  <si>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</si>
  <si>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</si>
  <si>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</si>
  <si>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</si>
  <si>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</si>
  <si>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</si>
  <si>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</si>
  <si>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</si>
  <si>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</si>
  <si>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</si>
  <si>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</si>
  <si>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</si>
  <si>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</si>
  <si>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</si>
  <si>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</si>
  <si>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</si>
  <si>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</si>
  <si>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</si>
  <si>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</si>
  <si>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</si>
  <si>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</si>
  <si>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</si>
  <si>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</si>
  <si>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</si>
  <si>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</si>
  <si>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</si>
  <si>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</si>
  <si>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</si>
  <si>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</si>
  <si>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</si>
  <si>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</si>
  <si>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</si>
  <si>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</si>
  <si>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</si>
  <si>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</si>
  <si>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</si>
  <si>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</si>
  <si>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</si>
  <si>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</si>
  <si>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</si>
  <si>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</si>
  <si>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</si>
  <si>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</si>
  <si>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</si>
  <si>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</si>
  <si>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</si>
  <si>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</si>
  <si>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</si>
  <si>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</si>
  <si>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</si>
  <si>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</si>
  <si>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</si>
  <si>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</si>
  <si>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</si>
  <si>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</si>
  <si>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</si>
  <si>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</si>
  <si>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</si>
  <si>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</si>
  <si>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</si>
  <si>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</si>
  <si>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</si>
  <si>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</si>
  <si>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</si>
  <si>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</si>
  <si>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</si>
  <si>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</si>
  <si>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</si>
  <si>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</si>
  <si>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</si>
  <si>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</si>
  <si>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</si>
  <si>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</si>
  <si>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</si>
  <si>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</si>
  <si>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</si>
  <si>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</si>
  <si>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</si>
  <si>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</si>
  <si>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</si>
  <si>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</si>
  <si>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</si>
  <si>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</si>
  <si>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</si>
  <si>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</si>
  <si>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</si>
  <si>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</si>
  <si>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</si>
  <si>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</si>
  <si>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</si>
  <si>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</si>
  <si>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</si>
  <si>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</si>
  <si>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</si>
  <si>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</si>
  <si>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</si>
  <si>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</si>
  <si>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</si>
  <si>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</si>
  <si>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</si>
  <si>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</si>
  <si>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</si>
  <si>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</si>
  <si>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</si>
  <si>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</si>
  <si>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</si>
  <si>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</si>
  <si>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</si>
  <si>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</si>
  <si>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</si>
  <si>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</si>
  <si>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</si>
  <si>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</si>
  <si>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</si>
  <si>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</si>
  <si>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</si>
  <si>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</si>
  <si>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</si>
  <si>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</si>
  <si>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</si>
  <si>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</si>
  <si>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</si>
  <si>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</si>
  <si>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</si>
  <si>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</si>
  <si>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</si>
  <si>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</si>
  <si>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</si>
  <si>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</si>
  <si>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</si>
  <si>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</si>
  <si>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</si>
  <si>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</si>
  <si>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</si>
  <si>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</si>
  <si>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</si>
  <si>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</si>
  <si>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</si>
  <si>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</si>
  <si>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</si>
  <si>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</si>
  <si>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</si>
  <si>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</si>
  <si>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</si>
  <si>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</si>
  <si>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</si>
  <si>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</si>
  <si>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</si>
  <si>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</si>
  <si>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</si>
  <si>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</si>
  <si>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</si>
  <si>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</si>
  <si>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</si>
  <si>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</si>
  <si>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</si>
  <si>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</si>
  <si>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</si>
  <si>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</si>
  <si>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</si>
  <si>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</si>
  <si>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</si>
  <si>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</si>
  <si>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</si>
  <si>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</si>
  <si>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</si>
  <si>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</si>
  <si>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</si>
  <si>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</si>
  <si>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</si>
  <si>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</si>
  <si>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</si>
  <si>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</si>
  <si>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</si>
  <si>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</si>
  <si>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</si>
  <si>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</si>
  <si>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</si>
  <si>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</si>
  <si>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</si>
  <si>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</si>
  <si>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</si>
  <si>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</si>
  <si>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</si>
  <si>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</si>
  <si>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</si>
  <si>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</si>
  <si>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</si>
  <si>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</si>
  <si>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</si>
  <si>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</si>
  <si>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</si>
  <si>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</si>
  <si>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</si>
  <si>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</si>
  <si>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</si>
  <si>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</si>
  <si>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</si>
  <si>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</si>
  <si>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</si>
  <si>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</si>
  <si>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</si>
  <si>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</si>
  <si>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</si>
  <si>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</si>
  <si>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</si>
  <si>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</si>
  <si>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</si>
  <si>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</si>
  <si>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</si>
  <si>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</si>
  <si>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</si>
  <si>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</si>
  <si>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</si>
  <si>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</si>
  <si>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</si>
  <si>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</si>
  <si>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</si>
  <si>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</si>
  <si>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</si>
  <si>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</si>
  <si>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</si>
  <si>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</si>
  <si>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</si>
  <si>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</si>
  <si>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</si>
  <si>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</si>
  <si>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</si>
  <si>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</si>
  <si>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</si>
  <si>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</si>
  <si>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</si>
  <si>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</si>
  <si>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</si>
  <si>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</si>
  <si>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</si>
  <si>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</si>
  <si>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</si>
  <si>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</si>
  <si>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</si>
  <si>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</si>
  <si>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</si>
  <si>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</si>
  <si>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</si>
  <si>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</si>
  <si>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</si>
  <si>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</si>
  <si>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</si>
  <si>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</si>
  <si>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</si>
  <si>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</si>
  <si>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</si>
  <si>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</si>
  <si>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</si>
  <si>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</si>
  <si>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</si>
  <si>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</si>
  <si>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</si>
  <si>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</si>
  <si>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</si>
  <si>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</si>
  <si>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</si>
  <si>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</si>
  <si>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</si>
  <si>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</si>
  <si>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</si>
  <si>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</si>
  <si>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</si>
  <si>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</si>
  <si>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</si>
  <si>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</si>
  <si>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</si>
  <si>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</si>
  <si>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</si>
  <si>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</si>
  <si>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</si>
  <si>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</si>
  <si>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</si>
  <si>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</si>
  <si>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</si>
  <si>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</si>
  <si>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</si>
  <si>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</si>
  <si>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</si>
  <si>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</si>
  <si>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</si>
  <si>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</si>
  <si>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</si>
  <si>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</si>
  <si>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</si>
  <si>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</si>
  <si>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</si>
  <si>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</si>
  <si>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</si>
  <si>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</si>
  <si>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</si>
  <si>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</si>
  <si>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</si>
  <si>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</si>
  <si>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</si>
  <si>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</si>
  <si>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</si>
  <si>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</si>
  <si>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</si>
  <si>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</si>
  <si>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</si>
  <si>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</si>
  <si>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</si>
  <si>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</si>
  <si>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</si>
  <si>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</si>
  <si>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</si>
  <si>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</si>
  <si>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</si>
  <si>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</si>
  <si>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</si>
  <si>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</si>
  <si>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</si>
  <si>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</si>
  <si>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</si>
  <si>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</si>
  <si>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</si>
  <si>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</si>
  <si>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</si>
  <si>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</si>
  <si>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</si>
  <si>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</si>
  <si>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</si>
  <si>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</si>
  <si>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</si>
  <si>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</si>
  <si>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</si>
  <si>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</si>
  <si>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</si>
  <si>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</si>
  <si>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</si>
  <si>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</si>
  <si>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</si>
  <si>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</si>
  <si>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</si>
  <si>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</si>
  <si>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</si>
  <si>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</si>
  <si>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</si>
  <si>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</si>
  <si>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</si>
  <si>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</si>
  <si>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</si>
  <si>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</si>
  <si>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</si>
  <si>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</si>
  <si>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</si>
  <si>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</si>
  <si>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</si>
  <si>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</si>
  <si>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</si>
  <si>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</si>
  <si>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</si>
  <si>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</si>
  <si>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</si>
  <si>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</si>
  <si>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</si>
  <si>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</si>
  <si>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</si>
  <si>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</si>
  <si>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</si>
  <si>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</si>
  <si>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</si>
  <si>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</si>
  <si>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</si>
  <si>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</si>
  <si>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</si>
  <si>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</si>
  <si>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</si>
  <si>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</si>
  <si>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</si>
  <si>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</si>
  <si>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</si>
  <si>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</si>
  <si>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</si>
  <si>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</si>
  <si>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</si>
  <si>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</si>
  <si>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</si>
  <si>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</si>
  <si>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</si>
  <si>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</si>
  <si>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</si>
  <si>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</si>
  <si>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</si>
  <si>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</si>
  <si>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</si>
  <si>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</si>
  <si>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</si>
  <si>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</si>
  <si>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</si>
  <si>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</si>
  <si>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</si>
  <si>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</si>
  <si>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</si>
  <si>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</si>
  <si>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</si>
  <si>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</si>
  <si>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</si>
  <si>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</si>
  <si>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</si>
  <si>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</si>
  <si>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</si>
  <si>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</si>
  <si>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</si>
  <si>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</si>
  <si>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</si>
  <si>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</si>
  <si>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</si>
  <si>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</si>
  <si>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</si>
  <si>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</si>
  <si>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</si>
  <si>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</si>
  <si>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</si>
  <si>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</si>
  <si>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</si>
  <si>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</si>
  <si>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</si>
  <si>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</si>
  <si>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</si>
  <si>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</si>
  <si>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</si>
  <si>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</si>
  <si>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</si>
  <si>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</si>
  <si>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</si>
  <si>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</si>
  <si>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</si>
  <si>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</si>
  <si>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</si>
  <si>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</si>
  <si>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</si>
  <si>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</si>
  <si>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</si>
  <si>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</si>
  <si>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</si>
  <si>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</si>
  <si>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</si>
  <si>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</si>
  <si>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</si>
  <si>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</si>
  <si>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</si>
  <si>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</si>
  <si>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</si>
  <si>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</si>
  <si>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</si>
  <si>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</si>
  <si>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</si>
  <si>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</si>
  <si>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</si>
  <si>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</si>
  <si>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</si>
  <si>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</si>
  <si>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</si>
  <si>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</si>
  <si>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</si>
  <si>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</si>
  <si>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</si>
  <si>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</si>
  <si>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</si>
  <si>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</si>
  <si>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</si>
  <si>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</si>
  <si>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</si>
  <si>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</si>
  <si>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</si>
  <si>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</si>
  <si>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</si>
  <si>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</si>
  <si>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</si>
  <si>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</si>
  <si>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</si>
  <si>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</si>
  <si>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</si>
  <si>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</si>
  <si>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</si>
  <si>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</si>
  <si>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</si>
  <si>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</si>
  <si>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</si>
  <si>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</si>
  <si>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</si>
  <si>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</si>
  <si>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</si>
  <si>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</si>
  <si>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</si>
  <si>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</si>
  <si>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</si>
  <si>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</si>
  <si>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</si>
  <si>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</si>
  <si>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</si>
  <si>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</si>
  <si>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</si>
  <si>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</si>
  <si>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</si>
  <si>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</si>
  <si>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</si>
  <si>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</si>
  <si>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</si>
  <si>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</si>
  <si>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</si>
  <si>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</si>
  <si>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</si>
  <si>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</si>
  <si>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</si>
  <si>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</si>
  <si>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</si>
  <si>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</si>
  <si>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</si>
  <si>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</si>
  <si>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</si>
  <si>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</si>
  <si>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</si>
  <si>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</si>
  <si>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</si>
  <si>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</si>
  <si>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</si>
  <si>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</si>
  <si>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</si>
  <si>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</si>
  <si>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</si>
  <si>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</si>
  <si>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</si>
  <si>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</si>
  <si>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</si>
  <si>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</si>
  <si>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</si>
  <si>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</si>
  <si>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</si>
  <si>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</si>
  <si>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</si>
  <si>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</si>
  <si>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</si>
  <si>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</si>
  <si>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</si>
  <si>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</si>
  <si>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</si>
  <si>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</si>
  <si>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</si>
  <si>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</si>
  <si>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</si>
  <si>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</si>
  <si>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</si>
  <si>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</si>
  <si>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</si>
  <si>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</si>
  <si>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</si>
  <si>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</si>
  <si>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</si>
  <si>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</si>
  <si>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</si>
  <si>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</si>
  <si>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</si>
  <si>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</si>
  <si>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</si>
  <si>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</si>
  <si>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</si>
  <si>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</si>
  <si>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</si>
  <si>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</si>
  <si>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</si>
  <si>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</si>
  <si>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</si>
  <si>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</si>
  <si>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</si>
  <si>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</si>
  <si>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</si>
  <si>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</si>
  <si>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</si>
  <si>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</si>
  <si>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</si>
  <si>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</si>
  <si>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</si>
  <si>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</si>
  <si>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</si>
  <si>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</si>
  <si>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</si>
  <si>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</si>
  <si>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</si>
  <si>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</si>
  <si>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</si>
  <si>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</si>
  <si>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</si>
  <si>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</si>
  <si>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</si>
  <si>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</si>
  <si>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</si>
  <si>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</si>
  <si>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</si>
  <si>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</si>
  <si>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</si>
  <si>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</si>
  <si>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</si>
  <si>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</si>
  <si>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</si>
  <si>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</si>
  <si>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</si>
  <si>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</si>
  <si>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</si>
  <si>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</si>
  <si>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</si>
  <si>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</si>
  <si>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</si>
  <si>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</si>
  <si>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</si>
  <si>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</si>
  <si>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</si>
  <si>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</si>
  <si>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</si>
  <si>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</si>
  <si>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</si>
  <si>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</si>
  <si>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</si>
  <si>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</si>
  <si>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</si>
  <si>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</si>
  <si>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</si>
  <si>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</si>
  <si>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</si>
  <si>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</si>
  <si>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</si>
  <si>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</si>
  <si>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</si>
  <si>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</si>
  <si>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</si>
  <si>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</si>
  <si>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</si>
  <si>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</si>
  <si>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</si>
  <si>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</si>
  <si>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</si>
  <si>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</si>
  <si>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</si>
  <si>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</si>
  <si>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</si>
  <si>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</si>
  <si>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</si>
  <si>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</si>
  <si>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</si>
  <si>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</si>
  <si>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</si>
  <si>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</si>
  <si>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</si>
  <si>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</si>
  <si>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</si>
  <si>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</si>
  <si>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</si>
  <si>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</si>
  <si>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</si>
  <si>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</si>
  <si>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</si>
  <si>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</si>
  <si>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</si>
  <si>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</si>
  <si>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</si>
  <si>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</si>
  <si>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</si>
  <si>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</si>
  <si>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</si>
  <si>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</si>
  <si>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</si>
  <si>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</si>
  <si>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</si>
  <si>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</si>
  <si>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</si>
  <si>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</si>
  <si>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</si>
  <si>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</si>
  <si>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</si>
  <si>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</si>
  <si>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</si>
  <si>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</si>
  <si>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</si>
  <si>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</si>
  <si>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</si>
  <si>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</si>
  <si>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</si>
  <si>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</si>
  <si>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</si>
  <si>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</si>
  <si>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</si>
  <si>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</si>
  <si>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</si>
  <si>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</si>
  <si>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</si>
  <si>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</si>
  <si>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</si>
  <si>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</si>
  <si>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</si>
  <si>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</si>
  <si>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</si>
  <si>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</si>
  <si>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</si>
  <si>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</si>
  <si>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</si>
  <si>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</si>
  <si>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</si>
  <si>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</si>
  <si>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</si>
  <si>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</si>
  <si>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</si>
  <si>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</si>
  <si>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</si>
  <si>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</si>
  <si>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</si>
  <si>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</si>
  <si>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</si>
  <si>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</si>
  <si>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</si>
  <si>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</si>
  <si>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</si>
  <si>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</si>
  <si>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</si>
  <si>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</si>
  <si>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</si>
  <si>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</si>
  <si>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</si>
  <si>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</si>
  <si>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</si>
  <si>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</si>
  <si>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</si>
  <si>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</si>
  <si>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</si>
  <si>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</si>
  <si>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</si>
  <si>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</si>
  <si>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</si>
  <si>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</si>
  <si>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</si>
  <si>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</si>
  <si>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</si>
  <si>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</si>
  <si>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</si>
  <si>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</si>
  <si>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</si>
  <si>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</si>
  <si>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</si>
  <si>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</si>
  <si>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</si>
  <si>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</si>
  <si>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</si>
  <si>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</si>
  <si>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</si>
  <si>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</si>
  <si>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</si>
  <si>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</si>
  <si>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</si>
  <si>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</si>
  <si>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</si>
  <si>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</si>
  <si>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</si>
  <si>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</si>
  <si>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</si>
  <si>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</si>
  <si>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</si>
  <si>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</si>
  <si>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</si>
  <si>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</si>
  <si>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</si>
  <si>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</si>
  <si>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</si>
  <si>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</si>
  <si>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</si>
  <si>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</si>
  <si>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</si>
  <si>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</si>
  <si>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</si>
  <si>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</si>
  <si>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</si>
  <si>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</si>
  <si>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</si>
  <si>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</si>
  <si>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</si>
  <si>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</si>
  <si>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</si>
  <si>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</si>
  <si>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</si>
  <si>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</si>
  <si>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</si>
  <si>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</si>
  <si>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</si>
  <si>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</si>
  <si>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</si>
  <si>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</si>
  <si>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</si>
  <si>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</si>
  <si>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</si>
  <si>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</si>
  <si>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</si>
  <si>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</si>
  <si>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</si>
  <si>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</si>
  <si>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</si>
  <si>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</si>
  <si>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</si>
  <si>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</si>
  <si>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</si>
  <si>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</si>
  <si>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</si>
  <si>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</si>
  <si>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</si>
  <si>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</si>
  <si>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</si>
  <si>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</si>
  <si>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</si>
  <si>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</si>
  <si>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</si>
  <si>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</si>
  <si>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</si>
  <si>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</si>
  <si>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</si>
  <si>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</si>
  <si>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</si>
  <si>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</si>
  <si>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</si>
  <si>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</si>
  <si>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</si>
  <si>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</si>
  <si>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</si>
  <si>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</si>
  <si>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</si>
  <si>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</si>
  <si>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</si>
  <si>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</si>
  <si>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</si>
  <si>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</si>
  <si>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</si>
  <si>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</si>
  <si>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</si>
  <si>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</si>
  <si>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</si>
  <si>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</si>
  <si>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</si>
  <si>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</si>
  <si>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</si>
  <si>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</si>
  <si>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</si>
  <si>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</si>
  <si>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</si>
  <si>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</si>
  <si>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</si>
  <si>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</si>
  <si>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</si>
  <si>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</si>
  <si>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</si>
  <si>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</si>
  <si>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</si>
  <si>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</si>
  <si>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</si>
  <si>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</si>
  <si>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</si>
  <si>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</si>
  <si>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</si>
  <si>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</si>
  <si>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</si>
  <si>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</si>
  <si>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</si>
  <si>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</si>
  <si>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</si>
  <si>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</si>
  <si>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</si>
  <si>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</si>
  <si>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</si>
  <si>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</si>
  <si>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</si>
  <si>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</si>
  <si>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</si>
  <si>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</si>
  <si>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</si>
  <si>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</si>
  <si>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</si>
  <si>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</si>
  <si>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</si>
  <si>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</si>
  <si>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</si>
  <si>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</si>
  <si>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</si>
  <si>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</si>
  <si>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</si>
  <si>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</si>
  <si>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</si>
  <si>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</si>
  <si>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</si>
  <si>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</si>
  <si>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</si>
  <si>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</si>
  <si>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</si>
  <si>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</si>
  <si>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</si>
  <si>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</si>
  <si>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</si>
  <si>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</si>
  <si>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</si>
  <si>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</si>
  <si>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</si>
  <si>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</si>
  <si>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</si>
  <si>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</si>
  <si>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</si>
  <si>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</si>
  <si>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</si>
  <si>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</si>
  <si>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</si>
  <si>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</si>
  <si>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</si>
  <si>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</si>
  <si>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</si>
  <si>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</si>
  <si>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</si>
  <si>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</si>
  <si>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</si>
  <si>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</si>
  <si>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</si>
  <si>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</si>
  <si>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</si>
  <si>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</si>
  <si>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</si>
  <si>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</si>
  <si>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</si>
  <si>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</si>
  <si>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</si>
  <si>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</si>
  <si>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</si>
  <si>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</si>
  <si>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</si>
  <si>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</si>
  <si>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</si>
  <si>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</si>
  <si>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</si>
  <si>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</si>
  <si>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</si>
  <si>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</si>
  <si>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</si>
  <si>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</si>
  <si>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</si>
  <si>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</si>
  <si>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</si>
  <si>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</si>
  <si>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</si>
  <si>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</si>
  <si>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</si>
  <si>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</si>
  <si>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</si>
  <si>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</si>
  <si>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</si>
  <si>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</si>
  <si>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</si>
  <si>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</si>
  <si>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</si>
  <si>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</si>
  <si>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</si>
  <si>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</si>
  <si>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</si>
  <si>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</si>
  <si>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</si>
  <si>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</si>
  <si>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</si>
  <si>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</si>
  <si>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</si>
  <si>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</si>
  <si>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</si>
  <si>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</si>
  <si>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</si>
  <si>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</si>
  <si>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</si>
  <si>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</si>
  <si>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</si>
  <si>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</si>
  <si>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</si>
  <si>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</si>
  <si>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</si>
  <si>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</si>
  <si>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</si>
  <si>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</si>
  <si>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</si>
  <si>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</si>
  <si>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</si>
  <si>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</si>
  <si>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</si>
  <si>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</si>
  <si>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</si>
  <si>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</si>
  <si>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</si>
  <si>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</si>
  <si>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</si>
  <si>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</si>
  <si>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</si>
  <si>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</si>
  <si>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</si>
  <si>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</si>
  <si>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</si>
  <si>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</si>
  <si>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</si>
  <si>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</si>
  <si>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</si>
  <si>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</si>
  <si>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</si>
  <si>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</si>
  <si>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</si>
  <si>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</si>
  <si>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</si>
  <si>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</si>
  <si>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</si>
  <si>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</si>
  <si>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</si>
  <si>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</si>
  <si>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</si>
  <si>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</si>
  <si>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</si>
  <si>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</si>
  <si>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</si>
  <si>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</si>
  <si>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</si>
  <si>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</si>
  <si>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</si>
  <si>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</si>
  <si>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</si>
  <si>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</si>
  <si>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</si>
  <si>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</si>
  <si>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</si>
  <si>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</si>
  <si>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</si>
  <si>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</si>
  <si>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</si>
  <si>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</si>
  <si>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</si>
  <si>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</si>
  <si>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</si>
  <si>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</si>
  <si>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</si>
  <si>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</si>
  <si>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</si>
  <si>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</si>
  <si>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</si>
  <si>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</si>
  <si>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</si>
  <si>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</si>
  <si>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</si>
  <si>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</si>
  <si>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</si>
  <si>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</si>
  <si>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</si>
  <si>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</si>
  <si>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</si>
  <si>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</si>
  <si>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</si>
  <si>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</si>
  <si>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</si>
  <si>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</si>
  <si>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</si>
  <si>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</si>
  <si>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</si>
  <si>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</si>
  <si>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</si>
  <si>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</si>
  <si>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</si>
  <si>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</si>
  <si>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</si>
  <si>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</si>
  <si>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</si>
  <si>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</si>
  <si>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</si>
  <si>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</si>
  <si>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</si>
  <si>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</si>
  <si>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</si>
  <si>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</si>
  <si>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</si>
  <si>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</si>
  <si>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</si>
  <si>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</si>
  <si>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</si>
  <si>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</si>
  <si>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</si>
  <si>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</si>
  <si>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</si>
  <si>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</si>
  <si>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</si>
  <si>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</si>
  <si>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</si>
  <si>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</si>
  <si>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</si>
  <si>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</si>
  <si>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</si>
  <si>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</si>
  <si>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</si>
  <si>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</si>
  <si>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</si>
  <si>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</si>
  <si>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</si>
  <si>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</si>
  <si>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</si>
  <si>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</si>
  <si>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</si>
  <si>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</si>
  <si>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</si>
  <si>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</si>
  <si>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</si>
  <si>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</si>
  <si>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</si>
  <si>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</si>
  <si>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</si>
  <si>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</si>
  <si>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</si>
  <si>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</si>
  <si>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</si>
  <si>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</si>
  <si>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</si>
  <si>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</si>
  <si>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</si>
  <si>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</si>
  <si>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</si>
  <si>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</si>
  <si>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</si>
  <si>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</si>
  <si>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</si>
  <si>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</si>
  <si>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</si>
  <si>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</si>
  <si>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</si>
  <si>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</si>
  <si>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</si>
  <si>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</si>
  <si>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</si>
  <si>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</si>
  <si>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</si>
  <si>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</si>
  <si>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</si>
  <si>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</si>
  <si>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</si>
  <si>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</si>
  <si>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</si>
  <si>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</si>
  <si>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</si>
  <si>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</si>
  <si>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</si>
  <si>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</si>
  <si>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</si>
  <si>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</si>
  <si>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</si>
  <si>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</si>
  <si>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</si>
  <si>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</si>
  <si>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</si>
  <si>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</si>
  <si>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</si>
  <si>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</si>
  <si>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</si>
  <si>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</si>
  <si>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</si>
  <si>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</si>
  <si>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</si>
  <si>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</si>
  <si>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</si>
  <si>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</si>
  <si>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</si>
  <si>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</si>
  <si>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</si>
  <si>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</si>
  <si>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</si>
  <si>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</si>
  <si>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</si>
  <si>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</si>
  <si>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</si>
  <si>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</si>
  <si>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</si>
  <si>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</si>
  <si>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</si>
  <si>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</si>
  <si>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</si>
  <si>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</si>
  <si>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</si>
  <si>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</si>
  <si>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</si>
  <si>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</si>
  <si>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</si>
  <si>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</si>
  <si>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</si>
  <si>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</si>
  <si>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</si>
  <si>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</si>
  <si>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</si>
  <si>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</si>
  <si>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</si>
  <si>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</si>
  <si>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</si>
  <si>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</si>
  <si>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</si>
  <si>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</si>
  <si>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</si>
  <si>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</si>
  <si>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</si>
  <si>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</si>
  <si>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</si>
  <si>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</si>
  <si>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</si>
  <si>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</si>
  <si>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</si>
  <si>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</si>
  <si>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</si>
  <si>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</si>
  <si>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</si>
  <si>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</si>
  <si>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</si>
  <si>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</si>
  <si>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</si>
  <si>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</si>
  <si>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</si>
  <si>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</si>
  <si>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</si>
  <si>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</si>
  <si>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</si>
  <si>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</si>
  <si>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</si>
  <si>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</si>
  <si>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</si>
  <si>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</si>
  <si>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</si>
  <si>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</si>
  <si>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</si>
  <si>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</si>
  <si>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</si>
  <si>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</si>
  <si>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</si>
  <si>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</si>
  <si>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</si>
  <si>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</si>
  <si>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</si>
  <si>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</si>
  <si>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</si>
  <si>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</si>
  <si>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</si>
  <si>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</si>
  <si>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</si>
  <si>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</si>
  <si>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</si>
  <si>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</si>
  <si>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</si>
  <si>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</si>
  <si>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</si>
  <si>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</si>
  <si>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</si>
  <si>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</si>
  <si>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</si>
  <si>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</si>
  <si>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</si>
  <si>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</si>
  <si>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</si>
  <si>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</si>
  <si>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</si>
  <si>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</si>
  <si>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</si>
  <si>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</si>
  <si>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</si>
  <si>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</si>
  <si>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</si>
  <si>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</si>
  <si>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</si>
  <si>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</si>
  <si>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</si>
  <si>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</si>
  <si>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</si>
  <si>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</si>
  <si>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</si>
  <si>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</si>
  <si>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</si>
  <si>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</si>
  <si>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</si>
  <si>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</si>
  <si>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</si>
  <si>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</si>
  <si>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</si>
  <si>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</si>
  <si>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</si>
  <si>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</si>
  <si>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</si>
  <si>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</si>
  <si>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</si>
  <si>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</si>
  <si>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</si>
  <si>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</si>
  <si>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</si>
  <si>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</si>
  <si>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</si>
  <si>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</si>
  <si>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</si>
  <si>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</si>
  <si>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</si>
  <si>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</si>
  <si>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</si>
  <si>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</si>
  <si>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</si>
  <si>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</si>
  <si>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</si>
  <si>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</si>
  <si>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</si>
  <si>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</si>
  <si>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</si>
  <si>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</si>
  <si>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</si>
  <si>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</si>
  <si>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</si>
  <si>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</si>
  <si>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</si>
  <si>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</si>
  <si>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</si>
  <si>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</si>
  <si>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</si>
  <si>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</si>
  <si>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</si>
  <si>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</si>
  <si>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</si>
  <si>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</si>
  <si>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</si>
  <si>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</si>
  <si>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</si>
  <si>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</si>
  <si>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</si>
  <si>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</si>
  <si>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</si>
  <si>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</si>
  <si>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</si>
  <si>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</si>
  <si>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</si>
  <si>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</si>
  <si>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</si>
  <si>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</si>
  <si>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</si>
  <si>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</si>
  <si>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</si>
  <si>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</si>
  <si>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</si>
  <si>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</si>
  <si>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</si>
  <si>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</si>
  <si>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</si>
  <si>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</si>
  <si>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</si>
  <si>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</si>
  <si>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</si>
  <si>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</si>
  <si>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</si>
  <si>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</si>
  <si>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</si>
  <si>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</si>
  <si>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</si>
  <si>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</si>
  <si>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</si>
  <si>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</si>
  <si>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</si>
  <si>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</si>
  <si>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</si>
  <si>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</si>
  <si>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</si>
  <si>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</si>
  <si>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</si>
  <si>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</si>
  <si>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</si>
  <si>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</si>
  <si>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</si>
  <si>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</si>
  <si>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</si>
  <si>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</si>
  <si>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</si>
  <si>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</si>
  <si>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</si>
  <si>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</si>
  <si>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</si>
  <si>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</si>
  <si>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</si>
  <si>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</si>
  <si>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</si>
  <si>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</si>
  <si>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</si>
  <si>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</si>
  <si>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</si>
  <si>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</si>
  <si>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</si>
  <si>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</si>
  <si>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</si>
  <si>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</si>
  <si>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</si>
  <si>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</si>
  <si>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</si>
  <si>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</si>
  <si>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</si>
  <si>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</si>
  <si>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</si>
  <si>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</si>
  <si>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</si>
  <si>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</si>
  <si>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</si>
  <si>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</si>
  <si>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</si>
  <si>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</si>
  <si>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</si>
  <si>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</si>
  <si>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</si>
  <si>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</si>
  <si>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</si>
  <si>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</si>
  <si>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</si>
  <si>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</si>
  <si>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</si>
  <si>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</si>
  <si>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</si>
  <si>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</si>
  <si>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</si>
  <si>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</si>
  <si>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</si>
  <si>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</si>
  <si>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</si>
  <si>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</si>
  <si>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</si>
  <si>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</si>
  <si>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</si>
  <si>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</si>
  <si>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</si>
  <si>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</si>
  <si>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</si>
  <si>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</si>
  <si>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</si>
  <si>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</si>
  <si>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</si>
  <si>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</si>
  <si>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</si>
  <si>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</si>
  <si>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</si>
  <si>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</si>
  <si>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</si>
  <si>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</si>
  <si>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</si>
  <si>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</si>
  <si>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</si>
  <si>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</si>
  <si>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</si>
  <si>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</si>
  <si>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</si>
  <si>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</si>
  <si>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</si>
  <si>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</si>
  <si>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</si>
  <si>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</si>
  <si>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</si>
  <si>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</si>
  <si>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</si>
  <si>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</si>
  <si>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</si>
  <si>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</si>
  <si>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</si>
  <si>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</si>
  <si>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</si>
  <si>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</si>
  <si>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</si>
  <si>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</si>
  <si>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</si>
  <si>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</si>
  <si>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</si>
  <si>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</si>
  <si>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</si>
  <si>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</si>
  <si>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</si>
  <si>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</si>
  <si>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</si>
  <si>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</si>
  <si>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</si>
  <si>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</si>
  <si>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</si>
  <si>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</si>
  <si>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</si>
  <si>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</si>
  <si>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</si>
  <si>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</si>
  <si>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</si>
  <si>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</si>
  <si>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</si>
  <si>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</si>
  <si>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</si>
  <si>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</si>
  <si>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</si>
  <si>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</si>
  <si>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</si>
  <si>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</si>
  <si>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</si>
  <si>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</si>
  <si>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</si>
  <si>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</si>
  <si>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</si>
  <si>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</si>
  <si>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</si>
  <si>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</si>
  <si>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</si>
  <si>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</si>
  <si>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</si>
  <si>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</si>
  <si>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</si>
  <si>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</si>
  <si>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</si>
  <si>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</si>
  <si>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</si>
  <si>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</si>
  <si>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</si>
  <si>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</si>
  <si>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</si>
  <si>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</si>
  <si>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</si>
  <si>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</si>
  <si>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</si>
  <si>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</si>
  <si>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</si>
  <si>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</si>
  <si>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</si>
  <si>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</si>
  <si>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</si>
  <si>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</si>
  <si>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</si>
  <si>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</si>
  <si>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</si>
  <si>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</si>
  <si>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</si>
  <si>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</si>
  <si>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</si>
  <si>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</si>
  <si>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</si>
  <si>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</si>
  <si>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</si>
  <si>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</si>
  <si>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</si>
  <si>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</si>
  <si>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</si>
  <si>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</si>
  <si>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</si>
  <si>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</si>
  <si>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</si>
  <si>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</si>
  <si>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</si>
  <si>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</si>
  <si>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</si>
  <si>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</si>
  <si>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</si>
  <si>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</si>
  <si>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</si>
  <si>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</si>
  <si>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</si>
  <si>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</si>
  <si>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</si>
  <si>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</si>
  <si>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</si>
  <si>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</si>
  <si>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</si>
  <si>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</si>
  <si>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</si>
  <si>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</si>
  <si>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</si>
  <si>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</si>
  <si>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</si>
  <si>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</si>
  <si>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</si>
  <si>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</si>
  <si>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</si>
  <si>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</si>
  <si>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</si>
  <si>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</si>
  <si>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</si>
  <si>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</si>
  <si>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</si>
  <si>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</si>
  <si>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</si>
  <si>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</si>
  <si>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</si>
  <si>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</si>
  <si>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</si>
  <si>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</si>
  <si>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</si>
  <si>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</si>
  <si>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</si>
  <si>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</si>
  <si>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</si>
  <si>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</si>
  <si>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</si>
  <si>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</si>
  <si>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</si>
  <si>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</si>
  <si>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</si>
  <si>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</si>
  <si>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</si>
  <si>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</si>
  <si>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</si>
  <si>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</si>
  <si>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</si>
  <si>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</si>
  <si>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</si>
  <si>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</si>
  <si>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</si>
  <si>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</si>
  <si>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</si>
  <si>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</si>
  <si>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</si>
  <si>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</si>
  <si>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</si>
  <si>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</si>
  <si>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</si>
  <si>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</si>
  <si>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</si>
  <si>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</si>
  <si>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</si>
  <si>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</si>
  <si>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</si>
  <si>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</si>
  <si>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</si>
  <si>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</si>
  <si>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</si>
  <si>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</si>
  <si>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</si>
  <si>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</si>
  <si>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</si>
  <si>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</si>
  <si>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</si>
  <si>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</si>
  <si>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</si>
  <si>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</si>
  <si>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</si>
  <si>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</si>
  <si>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</si>
  <si>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</si>
  <si>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</si>
  <si>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</si>
  <si>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</si>
  <si>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</si>
  <si>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</si>
  <si>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</si>
  <si>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</si>
  <si>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</si>
  <si>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</si>
  <si>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</si>
  <si>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</si>
  <si>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</si>
  <si>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</si>
  <si>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</si>
  <si>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</si>
  <si>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</si>
  <si>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</si>
  <si>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</si>
  <si>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</si>
  <si>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</si>
  <si>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</si>
  <si>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</si>
  <si>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</si>
  <si>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</si>
  <si>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</si>
  <si>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</si>
  <si>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</si>
  <si>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</si>
  <si>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</si>
  <si>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</si>
  <si>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</si>
  <si>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</si>
  <si>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</si>
  <si>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</si>
  <si>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</si>
  <si>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</si>
  <si>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</si>
  <si>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</si>
  <si>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</si>
  <si>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</si>
  <si>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</si>
  <si>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</si>
  <si>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</si>
  <si>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</si>
  <si>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</si>
  <si>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</si>
  <si>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</si>
  <si>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</si>
  <si>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</si>
  <si>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</si>
  <si>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</si>
  <si>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</si>
  <si>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</si>
  <si>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</si>
  <si>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</si>
  <si>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</si>
  <si>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</si>
  <si>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</si>
  <si>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</si>
  <si>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</si>
  <si>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</si>
  <si>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</si>
  <si>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</si>
  <si>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</si>
  <si>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</si>
  <si>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</si>
  <si>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</si>
  <si>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</si>
  <si>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</si>
  <si>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</si>
  <si>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</si>
  <si>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</si>
  <si>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</si>
  <si>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</si>
  <si>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</si>
  <si>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</si>
  <si>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</si>
  <si>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</si>
  <si>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</si>
  <si>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</si>
  <si>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</si>
  <si>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</si>
  <si>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</si>
  <si>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</si>
  <si>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</si>
  <si>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</si>
  <si>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</si>
  <si>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</si>
  <si>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</si>
  <si>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</si>
  <si>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</si>
  <si>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</si>
  <si>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</si>
  <si>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</si>
  <si>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</si>
  <si>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</si>
  <si>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</si>
  <si>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</si>
  <si>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</si>
  <si>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</si>
  <si>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</si>
  <si>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</si>
  <si>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</si>
  <si>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</si>
  <si>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</si>
  <si>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</si>
  <si>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</si>
  <si>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</si>
  <si>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</si>
  <si>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</si>
  <si>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</si>
  <si>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</si>
  <si>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</si>
  <si>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</si>
  <si>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</si>
  <si>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</si>
  <si>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</si>
  <si>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</si>
  <si>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</si>
  <si>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</si>
  <si>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</si>
  <si>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</si>
  <si>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</si>
  <si>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</si>
  <si>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</si>
  <si>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</si>
  <si>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</si>
  <si>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</si>
  <si>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</si>
  <si>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</si>
  <si>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</si>
  <si>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</si>
  <si>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</si>
  <si>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</si>
  <si>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</si>
  <si>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</si>
  <si>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</si>
  <si>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</si>
  <si>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</si>
  <si>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</si>
  <si>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</si>
  <si>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</si>
  <si>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</si>
  <si>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</si>
  <si>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</si>
  <si>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</si>
  <si>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</si>
  <si>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</si>
  <si>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</si>
  <si>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</si>
  <si>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</si>
  <si>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</si>
  <si>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</si>
  <si>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</si>
  <si>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</si>
  <si>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</si>
  <si>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</si>
  <si>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</si>
  <si>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</si>
  <si>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</si>
  <si>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</si>
  <si>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</si>
  <si>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</si>
  <si>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</si>
  <si>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</si>
  <si>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</si>
  <si>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</si>
  <si>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</si>
  <si>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</si>
  <si>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</si>
  <si>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</si>
  <si>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</si>
  <si>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</si>
  <si>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</si>
  <si>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</si>
  <si>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</si>
  <si>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</si>
  <si>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</si>
  <si>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</si>
  <si>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</si>
  <si>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</si>
  <si>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</si>
  <si>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</si>
  <si>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</si>
  <si>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</si>
  <si>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</si>
  <si>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</si>
  <si>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</si>
  <si>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</si>
  <si>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</si>
  <si>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</si>
  <si>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</si>
  <si>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</si>
  <si>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</si>
  <si>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</si>
  <si>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</si>
  <si>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</si>
  <si>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</si>
  <si>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</si>
  <si>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</si>
  <si>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</si>
  <si>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</si>
  <si>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</si>
  <si>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</si>
  <si>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</si>
  <si>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</si>
  <si>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</si>
  <si>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</si>
  <si>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</si>
  <si>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</si>
  <si>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</si>
  <si>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</si>
  <si>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</si>
  <si>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</si>
  <si>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</si>
  <si>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</si>
  <si>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</si>
  <si>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</si>
  <si>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</si>
  <si>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</si>
  <si>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</si>
  <si>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</si>
  <si>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</si>
  <si>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</si>
  <si>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</si>
  <si>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</si>
  <si>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</si>
  <si>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</si>
  <si>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</si>
  <si>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</si>
  <si>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</si>
  <si>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</si>
  <si>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</si>
  <si>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</si>
  <si>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</si>
  <si>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</si>
  <si>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</si>
  <si>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</si>
  <si>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</si>
  <si>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</si>
  <si>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</si>
  <si>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</si>
  <si>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</si>
  <si>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</si>
  <si>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</si>
  <si>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</si>
  <si>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</si>
  <si>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</si>
  <si>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</si>
  <si>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</si>
  <si>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</si>
  <si>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</si>
  <si>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</si>
  <si>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</si>
  <si>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</si>
  <si>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</si>
  <si>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</si>
  <si>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</si>
  <si>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</si>
  <si>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</si>
  <si>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</si>
  <si>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</si>
  <si>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</si>
  <si>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</si>
  <si>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</si>
  <si>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</si>
  <si>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</si>
  <si>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</si>
  <si>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</si>
  <si>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</si>
  <si>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</si>
  <si>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</si>
  <si>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</si>
  <si>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</si>
  <si>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</si>
  <si>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</si>
  <si>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</si>
  <si>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</si>
  <si>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</si>
  <si>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</si>
  <si>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</si>
  <si>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</si>
  <si>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</si>
  <si>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</si>
  <si>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</si>
  <si>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</si>
  <si>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</si>
  <si>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</si>
  <si>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</si>
  <si>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</si>
  <si>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</si>
  <si>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</si>
  <si>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</si>
  <si>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</si>
  <si>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</si>
  <si>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</si>
  <si>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</si>
  <si>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</si>
  <si>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</si>
  <si>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</si>
  <si>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</si>
  <si>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</si>
  <si>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</si>
  <si>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</si>
  <si>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</si>
  <si>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</si>
  <si>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</si>
  <si>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</si>
  <si>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</si>
  <si>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</si>
  <si>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</si>
  <si>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</si>
  <si>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</si>
  <si>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</si>
  <si>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</si>
  <si>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</si>
  <si>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</si>
  <si>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</si>
  <si>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</si>
  <si>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</si>
  <si>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</si>
  <si>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</si>
  <si>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</si>
  <si>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</si>
  <si>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</si>
  <si>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</si>
  <si>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</si>
  <si>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</si>
  <si>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</si>
  <si>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</si>
  <si>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</si>
  <si>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</si>
  <si>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</si>
  <si>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</si>
  <si>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</si>
  <si>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</si>
  <si>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</si>
  <si>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</si>
  <si>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</si>
  <si>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</si>
  <si>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</si>
  <si>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</si>
  <si>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</si>
  <si>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</si>
  <si>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</si>
  <si>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</si>
  <si>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</si>
  <si>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</si>
  <si>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</si>
  <si>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</si>
  <si>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</si>
  <si>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</si>
  <si>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</si>
  <si>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</si>
  <si>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</si>
  <si>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</si>
  <si>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</si>
  <si>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</si>
  <si>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</si>
  <si>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</si>
  <si>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</si>
  <si>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</si>
  <si>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</si>
  <si>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</si>
  <si>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</si>
  <si>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</si>
  <si>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</si>
  <si>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</si>
  <si>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</si>
  <si>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</si>
  <si>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</si>
  <si>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</si>
  <si>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</si>
  <si>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</si>
  <si>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</si>
  <si>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</si>
  <si>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</si>
  <si>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</si>
  <si>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</si>
  <si>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</si>
  <si>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</si>
  <si>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</si>
  <si>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</si>
  <si>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</si>
  <si>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</si>
  <si>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</si>
  <si>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</si>
  <si>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</si>
  <si>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</si>
  <si>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</si>
  <si>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</si>
  <si>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</si>
  <si>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</si>
  <si>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</si>
  <si>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</si>
  <si>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</si>
  <si>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</si>
  <si>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</si>
  <si>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</si>
  <si>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</si>
  <si>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</si>
  <si>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</si>
  <si>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</si>
  <si>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</si>
  <si>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</si>
  <si>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</si>
  <si>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</si>
  <si>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</si>
  <si>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</si>
  <si>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</si>
  <si>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</si>
  <si>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</si>
  <si>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</si>
  <si>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</si>
  <si>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</si>
  <si>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</si>
  <si>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</si>
  <si>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</si>
  <si>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</si>
  <si>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</si>
  <si>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</si>
  <si>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</si>
  <si>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</si>
  <si>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</si>
  <si>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</si>
  <si>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</si>
  <si>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</si>
  <si>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</si>
  <si>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</si>
  <si>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</si>
  <si>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</si>
  <si>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</si>
  <si>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</si>
  <si>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</si>
  <si>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</si>
  <si>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</si>
  <si>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</si>
  <si>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</si>
  <si>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</si>
  <si>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</si>
  <si>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</si>
  <si>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</si>
  <si>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</si>
  <si>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</si>
  <si>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</si>
  <si>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</si>
  <si>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</si>
  <si>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</si>
  <si>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</si>
  <si>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</si>
  <si>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</si>
  <si>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</si>
  <si>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</si>
  <si>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</si>
  <si>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</si>
  <si>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</si>
  <si>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</si>
  <si>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</si>
  <si>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</si>
  <si>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</si>
  <si>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</si>
  <si>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</si>
  <si>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</si>
  <si>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</si>
  <si>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</si>
  <si>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</si>
  <si>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</si>
  <si>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</si>
  <si>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</si>
  <si>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</si>
  <si>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</si>
  <si>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</si>
  <si>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</si>
  <si>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</si>
  <si>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</si>
  <si>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</si>
  <si>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</si>
  <si>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</si>
  <si>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</si>
  <si>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</si>
  <si>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</si>
  <si>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</si>
  <si>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</si>
  <si>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</si>
  <si>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</si>
  <si>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</si>
  <si>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</si>
  <si>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</si>
  <si>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</si>
  <si>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</si>
  <si>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</si>
  <si>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</si>
  <si>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</si>
  <si>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</si>
  <si>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</si>
  <si>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</si>
  <si>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</si>
  <si>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</si>
  <si>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</si>
  <si>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</si>
  <si>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</si>
  <si>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</si>
  <si>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</si>
  <si>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</si>
  <si>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</si>
  <si>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</si>
  <si>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</si>
  <si>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</si>
  <si>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</si>
  <si>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</si>
  <si>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</si>
  <si>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</si>
  <si>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</si>
  <si>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</si>
  <si>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</si>
  <si>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</si>
  <si>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</si>
  <si>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</si>
  <si>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</si>
  <si>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</si>
  <si>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</si>
  <si>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</si>
  <si>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</si>
  <si>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</si>
  <si>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</si>
  <si>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</si>
  <si>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</si>
  <si>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</si>
  <si>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</si>
  <si>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</si>
  <si>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</si>
  <si>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</si>
  <si>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</si>
  <si>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</si>
  <si>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</si>
  <si>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</si>
  <si>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</si>
  <si>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</si>
  <si>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</si>
  <si>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</si>
  <si>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</si>
  <si>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</si>
  <si>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</si>
  <si>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</si>
  <si>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</si>
  <si>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</si>
  <si>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</si>
  <si>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</si>
  <si>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</si>
  <si>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</si>
  <si>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</si>
  <si>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</si>
  <si>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</si>
  <si>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</si>
  <si>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</si>
  <si>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</si>
  <si>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</si>
  <si>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</si>
  <si>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</si>
  <si>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</si>
  <si>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</si>
  <si>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</si>
  <si>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</si>
  <si>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</si>
  <si>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</si>
  <si>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</si>
  <si>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</si>
  <si>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</si>
  <si>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</si>
  <si>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</si>
  <si>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</si>
  <si>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</si>
  <si>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</si>
  <si>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</si>
  <si>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</si>
  <si>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</si>
  <si>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</si>
  <si>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</si>
  <si>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</si>
  <si>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</si>
  <si>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</si>
  <si>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</si>
  <si>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</si>
  <si>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</si>
  <si>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</si>
  <si>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</si>
  <si>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</si>
  <si>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</si>
  <si>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</si>
  <si>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</si>
  <si>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</si>
  <si>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</si>
  <si>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</si>
  <si>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</si>
  <si>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</si>
  <si>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</si>
  <si>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</si>
  <si>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</si>
  <si>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</si>
  <si>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</si>
  <si>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</si>
  <si>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</si>
  <si>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</si>
  <si>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</si>
  <si>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</si>
  <si>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</si>
  <si>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</si>
  <si>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</si>
  <si>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</si>
  <si>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</si>
  <si>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</si>
  <si>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</si>
  <si>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</si>
  <si>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</si>
  <si>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</si>
  <si>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</si>
  <si>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</si>
  <si>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</si>
  <si>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</si>
  <si>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</si>
  <si>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</si>
  <si>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</si>
  <si>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</si>
  <si>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</si>
  <si>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</si>
  <si>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</si>
  <si>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</si>
  <si>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</si>
  <si>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</si>
  <si>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</si>
  <si>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</si>
  <si>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</si>
  <si>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</si>
  <si>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</si>
  <si>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</si>
  <si>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</si>
  <si>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</si>
  <si>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</si>
  <si>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</si>
  <si>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</si>
  <si>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</si>
  <si>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</si>
  <si>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</si>
  <si>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</si>
  <si>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</si>
  <si>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</si>
  <si>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</si>
  <si>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</si>
  <si>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</si>
  <si>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</si>
  <si>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</si>
  <si>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</si>
  <si>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</si>
  <si>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</si>
  <si>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</si>
  <si>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</si>
  <si>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</si>
  <si>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</si>
  <si>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</si>
  <si>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</si>
  <si>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</si>
  <si>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</si>
  <si>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</si>
  <si>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</si>
  <si>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</si>
  <si>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</si>
  <si>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</si>
  <si>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</si>
  <si>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</si>
  <si>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</si>
  <si>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</si>
  <si>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</si>
  <si>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</si>
  <si>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</si>
  <si>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</si>
  <si>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</si>
  <si>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</si>
  <si>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</si>
  <si>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</si>
  <si>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</si>
  <si>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</si>
  <si>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</si>
  <si>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</si>
  <si>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</si>
  <si>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</si>
  <si>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</si>
  <si>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</si>
  <si>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</si>
  <si>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</si>
  <si>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</si>
  <si>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</si>
  <si>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</si>
  <si>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</si>
  <si>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</si>
  <si>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</si>
  <si>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</si>
  <si>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</si>
  <si>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</si>
  <si>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</si>
  <si>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</si>
  <si>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</si>
  <si>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</si>
  <si>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</si>
  <si>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</si>
  <si>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</si>
  <si>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</si>
  <si>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</si>
  <si>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</si>
  <si>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</si>
  <si>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</si>
  <si>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</si>
  <si>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</si>
  <si>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</si>
  <si>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</si>
  <si>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</si>
  <si>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</si>
  <si>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</si>
  <si>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</si>
  <si>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</si>
  <si>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</si>
  <si>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</si>
  <si>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</si>
  <si>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</si>
  <si>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</si>
  <si>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</si>
  <si>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</si>
  <si>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</si>
  <si>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</si>
  <si>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</si>
  <si>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</si>
  <si>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</si>
  <si>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</si>
  <si>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</si>
  <si>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</si>
  <si>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</si>
  <si>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</si>
  <si>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</si>
  <si>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</si>
  <si>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</si>
  <si>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</si>
  <si>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</si>
  <si>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</si>
  <si>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</si>
  <si>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</si>
  <si>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</si>
  <si>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</si>
  <si>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</si>
  <si>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</si>
  <si>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</si>
  <si>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</si>
  <si>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</si>
  <si>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</si>
  <si>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</si>
  <si>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</si>
  <si>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</si>
  <si>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</si>
  <si>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</si>
  <si>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</si>
  <si>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</si>
  <si>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</si>
  <si>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</si>
  <si>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</si>
  <si>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</si>
  <si>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</si>
  <si>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</si>
  <si>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</si>
  <si>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</si>
  <si>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</si>
  <si>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</si>
  <si>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</si>
  <si>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</si>
  <si>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</si>
  <si>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</si>
  <si>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</si>
  <si>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</si>
  <si>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</si>
  <si>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</si>
  <si>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</si>
  <si>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</si>
  <si>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</si>
  <si>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</si>
  <si>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</si>
  <si>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</si>
  <si>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</si>
  <si>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</si>
  <si>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</si>
  <si>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</si>
  <si>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</si>
  <si>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</si>
  <si>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</si>
  <si>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</si>
  <si>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</si>
  <si>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</si>
  <si>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</si>
  <si>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</si>
  <si>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</si>
  <si>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</si>
  <si>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</si>
  <si>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</si>
  <si>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</si>
  <si>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</si>
  <si>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</si>
  <si>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</si>
  <si>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</si>
  <si>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</si>
  <si>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</si>
  <si>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</si>
  <si>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</si>
  <si>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</si>
  <si>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</si>
  <si>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</si>
  <si>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</si>
  <si>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</si>
  <si>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</si>
  <si>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</si>
  <si>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</si>
  <si>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</si>
  <si>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</si>
  <si>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</si>
  <si>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</si>
  <si>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</si>
  <si>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</si>
  <si>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</si>
  <si>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</si>
  <si>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</si>
  <si>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</si>
  <si>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</si>
  <si>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</si>
  <si>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</si>
  <si>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</si>
  <si>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</si>
  <si>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</si>
  <si>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</si>
  <si>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</si>
  <si>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</si>
  <si>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</si>
  <si>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</si>
  <si>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</si>
  <si>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</si>
  <si>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</si>
  <si>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</si>
  <si>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</si>
  <si>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</si>
  <si>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</si>
  <si>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</si>
  <si>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</si>
  <si>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</si>
  <si>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</si>
  <si>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</si>
  <si>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</si>
  <si>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</si>
  <si>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</si>
  <si>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</si>
  <si>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</si>
  <si>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</si>
  <si>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</si>
  <si>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</si>
  <si>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</si>
  <si>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</si>
  <si>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</si>
  <si>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</si>
  <si>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</si>
  <si>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</si>
  <si>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</si>
  <si>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</si>
  <si>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</si>
  <si>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</si>
  <si>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</si>
  <si>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</si>
  <si>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</si>
  <si>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</si>
  <si>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</si>
  <si>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</si>
  <si>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</si>
  <si>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</si>
  <si>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</si>
  <si>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</si>
  <si>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</si>
  <si>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</si>
  <si>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</si>
  <si>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</si>
  <si>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</si>
  <si>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</si>
  <si>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</si>
  <si>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</si>
  <si>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</si>
  <si>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</si>
  <si>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</si>
  <si>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</si>
  <si>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</si>
  <si>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</si>
  <si>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</si>
  <si>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</si>
  <si>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</si>
  <si>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</si>
  <si>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</si>
  <si>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</si>
  <si>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</si>
  <si>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</si>
  <si>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</si>
  <si>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</si>
  <si>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</si>
  <si>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</si>
  <si>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</si>
  <si>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</si>
  <si>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</si>
  <si>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</si>
  <si>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</si>
  <si>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</si>
  <si>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</si>
  <si>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</si>
  <si>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</si>
  <si>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</si>
  <si>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</si>
  <si>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</si>
  <si>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</si>
  <si>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</si>
  <si>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</si>
  <si>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</si>
  <si>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</si>
  <si>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</si>
  <si>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</si>
  <si>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</si>
  <si>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</si>
  <si>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</si>
  <si>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</si>
  <si>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</si>
  <si>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</si>
  <si>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</si>
  <si>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</si>
  <si>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</si>
  <si>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</si>
  <si>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</si>
  <si>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</si>
  <si>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</si>
  <si>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</si>
  <si>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</si>
  <si>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</si>
  <si>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</si>
  <si>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</si>
  <si>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</si>
  <si>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</si>
  <si>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</si>
  <si>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</si>
  <si>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</si>
  <si>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</si>
  <si>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</si>
  <si>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</si>
  <si>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</si>
  <si>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</si>
  <si>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</si>
  <si>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</si>
  <si>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</si>
  <si>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</si>
  <si>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</si>
  <si>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</si>
  <si>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</si>
  <si>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</si>
  <si>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</si>
  <si>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</si>
  <si>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</si>
  <si>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</si>
  <si>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</si>
  <si>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</si>
  <si>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</si>
  <si>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</si>
  <si>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</si>
  <si>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</si>
  <si>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</si>
  <si>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</si>
  <si>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</si>
  <si>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</si>
  <si>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</si>
  <si>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</si>
  <si>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</si>
  <si>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</si>
  <si>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</si>
  <si>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</si>
  <si>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</si>
  <si>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</si>
  <si>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</si>
  <si>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</si>
  <si>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</si>
  <si>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</si>
  <si>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</si>
  <si>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</si>
  <si>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</si>
  <si>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</si>
  <si>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</si>
  <si>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</si>
  <si>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</si>
  <si>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</si>
  <si>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</si>
  <si>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</si>
  <si>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</si>
  <si>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</si>
  <si>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</si>
  <si>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</si>
  <si>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</si>
  <si>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</si>
  <si>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</si>
  <si>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</si>
  <si>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</si>
  <si>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</si>
  <si>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</si>
  <si>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</si>
  <si>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</si>
  <si>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</si>
  <si>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</si>
  <si>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</si>
  <si>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</si>
  <si>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</si>
  <si>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</si>
  <si>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</si>
  <si>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</si>
  <si>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</si>
  <si>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</si>
  <si>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</si>
  <si>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</si>
  <si>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</si>
  <si>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</si>
  <si>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</si>
  <si>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</si>
  <si>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</si>
  <si>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</si>
  <si>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</si>
  <si>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</si>
  <si>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</si>
  <si>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</si>
  <si>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</si>
  <si>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</si>
  <si>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</si>
  <si>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</si>
  <si>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</si>
  <si>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</si>
  <si>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</si>
  <si>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</si>
  <si>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</si>
  <si>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</si>
  <si>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</si>
  <si>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</si>
  <si>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</si>
  <si>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</si>
  <si>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</si>
  <si>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</si>
  <si>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</si>
  <si>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</si>
  <si>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</si>
  <si>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</si>
  <si>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</si>
  <si>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</si>
  <si>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</si>
  <si>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</si>
  <si>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</si>
  <si>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</si>
  <si>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</si>
  <si>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</si>
  <si>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</si>
  <si>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</si>
  <si>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</si>
  <si>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</si>
  <si>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</si>
  <si>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</si>
  <si>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</si>
  <si>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</si>
  <si>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</si>
  <si>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</si>
  <si>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</si>
  <si>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</si>
  <si>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</si>
  <si>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</si>
  <si>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</si>
  <si>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</si>
  <si>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</si>
  <si>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</si>
  <si>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</si>
  <si>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</si>
  <si>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</si>
  <si>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</si>
  <si>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</si>
  <si>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</si>
  <si>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</si>
  <si>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</si>
  <si>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</si>
  <si>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</si>
  <si>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</si>
  <si>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</si>
  <si>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</si>
  <si>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</si>
  <si>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</si>
  <si>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</si>
  <si>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</si>
  <si>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</si>
  <si>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</si>
  <si>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</si>
  <si>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</si>
  <si>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</si>
  <si>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</si>
  <si>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</si>
  <si>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</si>
  <si>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</si>
  <si>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</si>
  <si>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</si>
  <si>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</si>
  <si>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</si>
  <si>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</si>
  <si>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</si>
  <si>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</si>
  <si>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</si>
  <si>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</si>
  <si>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</si>
  <si>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</si>
  <si>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</si>
  <si>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</si>
  <si>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</si>
  <si>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</si>
  <si>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</si>
  <si>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</si>
  <si>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</si>
  <si>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</si>
  <si>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</si>
  <si>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</si>
  <si>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</si>
  <si>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</si>
  <si>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</si>
  <si>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</si>
  <si>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</si>
  <si>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</si>
  <si>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</si>
  <si>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</si>
  <si>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</si>
  <si>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</si>
  <si>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</si>
  <si>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</si>
  <si>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</si>
  <si>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</si>
  <si>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</si>
  <si>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</si>
  <si>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</si>
  <si>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</si>
  <si>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</si>
  <si>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</si>
  <si>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</si>
  <si>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</si>
  <si>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</si>
  <si>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</si>
  <si>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</si>
  <si>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</si>
  <si>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</si>
  <si>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</si>
  <si>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</si>
  <si>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</si>
  <si>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</si>
  <si>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</si>
  <si>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</si>
  <si>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</si>
  <si>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</si>
  <si>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</si>
  <si>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</si>
  <si>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</si>
  <si>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</si>
  <si>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</si>
  <si>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</si>
  <si>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</si>
  <si>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</si>
  <si>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</si>
  <si>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</si>
  <si>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</si>
  <si>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</si>
  <si>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</si>
  <si>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</si>
  <si>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</si>
  <si>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</si>
  <si>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</si>
  <si>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</si>
  <si>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</si>
  <si>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</si>
  <si>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</si>
  <si>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</si>
  <si>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</si>
  <si>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</si>
  <si>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</si>
  <si>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</si>
  <si>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</si>
  <si>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</si>
  <si>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</si>
  <si>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</si>
  <si>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</si>
  <si>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</si>
  <si>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</si>
  <si>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</si>
  <si>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</si>
  <si>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</si>
  <si>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</si>
  <si>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</si>
  <si>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</si>
  <si>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</si>
  <si>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</si>
  <si>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</si>
  <si>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</si>
  <si>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</si>
  <si>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</si>
  <si>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</si>
  <si>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</si>
  <si>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</si>
  <si>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</si>
  <si>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</si>
  <si>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</si>
  <si>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</si>
  <si>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</si>
  <si>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</si>
  <si>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</si>
  <si>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</si>
  <si>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</si>
  <si>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</si>
  <si>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</si>
  <si>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</si>
  <si>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</si>
  <si>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</si>
  <si>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</si>
  <si>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</si>
  <si>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</si>
  <si>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</si>
  <si>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</si>
  <si>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</si>
  <si>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</si>
  <si>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</si>
  <si>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</si>
  <si>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</si>
  <si>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</si>
  <si>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</si>
  <si>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</si>
  <si>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</si>
  <si>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</si>
  <si>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</si>
  <si>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</si>
  <si>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</si>
  <si>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</si>
  <si>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</si>
  <si>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</si>
  <si>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</si>
  <si>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</si>
  <si>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</si>
  <si>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</si>
  <si>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</si>
  <si>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</si>
  <si>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</si>
  <si>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</si>
  <si>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</si>
  <si>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</si>
  <si>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</si>
  <si>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</si>
  <si>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</si>
  <si>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</si>
  <si>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</si>
  <si>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</si>
  <si>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</si>
  <si>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</si>
  <si>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</si>
  <si>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</si>
  <si>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</si>
  <si>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</si>
  <si>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</si>
  <si>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</si>
  <si>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</si>
  <si>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</si>
  <si>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</si>
  <si>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</si>
  <si>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</si>
  <si>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</si>
  <si>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</si>
  <si>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</si>
  <si>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</si>
  <si>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</si>
  <si>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</si>
  <si>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</si>
  <si>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</si>
  <si>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</si>
  <si>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</si>
  <si>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</si>
  <si>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</si>
  <si>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</si>
  <si>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</si>
  <si>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</si>
  <si>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</si>
  <si>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</si>
  <si>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</si>
  <si>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</si>
  <si>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</si>
  <si>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</si>
  <si>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</si>
  <si>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</si>
  <si>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</si>
  <si>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</si>
  <si>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</si>
  <si>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</si>
  <si>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</si>
  <si>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</si>
  <si>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</si>
  <si>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</si>
  <si>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</si>
  <si>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</si>
  <si>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</si>
  <si>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</si>
  <si>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</si>
  <si>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</si>
  <si>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</si>
  <si>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</si>
  <si>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</si>
  <si>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</si>
  <si>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</si>
  <si>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</si>
  <si>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</si>
  <si>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</si>
  <si>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</si>
  <si>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</si>
  <si>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</si>
  <si>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</si>
  <si>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</si>
  <si>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</si>
  <si>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</si>
  <si>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</si>
  <si>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</si>
  <si>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</si>
  <si>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</si>
  <si>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</si>
  <si>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</si>
  <si>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</si>
  <si>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</si>
  <si>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</si>
  <si>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</si>
  <si>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</si>
  <si>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</si>
  <si>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</si>
  <si>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</si>
  <si>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</si>
  <si>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</si>
  <si>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</si>
  <si>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</si>
  <si>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</si>
  <si>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</si>
  <si>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</si>
  <si>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</si>
  <si>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</si>
  <si>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</si>
  <si>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</si>
  <si>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</si>
  <si>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</si>
  <si>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</si>
  <si>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</si>
  <si>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</si>
  <si>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</si>
  <si>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</si>
  <si>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</si>
  <si>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</si>
  <si>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</si>
  <si>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</si>
  <si>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</si>
  <si>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</si>
  <si>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</si>
  <si>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</si>
  <si>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</si>
  <si>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</si>
  <si>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</si>
  <si>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</si>
  <si>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</si>
  <si>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</si>
  <si>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</si>
  <si>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</si>
  <si>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</si>
  <si>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</si>
  <si>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</si>
  <si>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</si>
  <si>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</si>
  <si>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</si>
  <si>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</si>
  <si>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</si>
  <si>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</si>
  <si>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</si>
  <si>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</si>
  <si>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</si>
  <si>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</si>
  <si>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</si>
  <si>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</si>
  <si>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</si>
  <si>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</si>
  <si>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</si>
  <si>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</si>
  <si>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</si>
  <si>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</si>
  <si>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</si>
  <si>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</si>
  <si>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</si>
  <si>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</si>
  <si>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</si>
  <si>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</si>
  <si>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</si>
  <si>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</si>
  <si>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</si>
  <si>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</si>
  <si>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</si>
  <si>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</si>
  <si>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</si>
  <si>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</si>
  <si>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</si>
  <si>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</si>
  <si>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</si>
  <si>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</si>
  <si>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</si>
  <si>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</si>
  <si>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</si>
  <si>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</si>
  <si>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</si>
  <si>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</si>
  <si>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</si>
  <si>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</si>
  <si>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</si>
  <si>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</si>
  <si>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</si>
  <si>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</si>
  <si>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</si>
  <si>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</si>
  <si>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</si>
  <si>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</si>
  <si>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</si>
  <si>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</si>
  <si>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</si>
  <si>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</si>
  <si>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</si>
  <si>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</si>
  <si>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</si>
  <si>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</si>
  <si>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</si>
  <si>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</si>
  <si>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</si>
  <si>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</si>
  <si>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</si>
  <si>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</si>
  <si>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</si>
  <si>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</si>
  <si>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</si>
  <si>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</si>
  <si>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</si>
  <si>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</si>
  <si>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</si>
  <si>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</si>
  <si>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</si>
  <si>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</si>
  <si>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</si>
  <si>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</si>
  <si>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</si>
  <si>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</si>
  <si>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</si>
  <si>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</si>
  <si>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</si>
  <si>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</si>
  <si>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</si>
  <si>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</si>
  <si>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</si>
  <si>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</si>
  <si>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</si>
  <si>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</si>
  <si>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</si>
  <si>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</si>
  <si>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</si>
  <si>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</si>
  <si>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</si>
  <si>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</si>
  <si>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</si>
  <si>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</si>
  <si>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</si>
  <si>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</si>
  <si>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</si>
  <si>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</si>
  <si>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</si>
  <si>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</si>
  <si>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</si>
  <si>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</si>
  <si>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</si>
  <si>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</si>
  <si>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</si>
  <si>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</si>
  <si>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</si>
  <si>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</si>
  <si>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</si>
  <si>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</si>
  <si>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</si>
  <si>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</si>
  <si>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</si>
  <si>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</si>
  <si>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</si>
  <si>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</si>
  <si>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</si>
  <si>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</si>
  <si>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</si>
  <si>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</si>
  <si>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</si>
  <si>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</si>
  <si>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</si>
  <si>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</si>
  <si>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</si>
  <si>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</si>
  <si>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</si>
  <si>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</si>
  <si>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</si>
  <si>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</si>
  <si>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</si>
  <si>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</si>
  <si>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</si>
  <si>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</si>
  <si>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</si>
  <si>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</si>
  <si>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</si>
  <si>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</si>
  <si>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</si>
  <si>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</si>
  <si>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</si>
  <si>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</si>
  <si>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</si>
  <si>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</si>
  <si>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</si>
  <si>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</si>
  <si>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</si>
  <si>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</si>
  <si>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</si>
  <si>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</si>
  <si>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</si>
  <si>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</si>
  <si>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</si>
  <si>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</si>
  <si>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</si>
  <si>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</si>
  <si>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</si>
  <si>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</si>
  <si>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</si>
  <si>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</si>
  <si>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</si>
  <si>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</si>
  <si>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</si>
  <si>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</si>
  <si>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</si>
  <si>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</si>
  <si>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</si>
  <si>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</si>
  <si>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</si>
  <si>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</si>
  <si>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</si>
  <si>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</si>
  <si>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</si>
  <si>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</si>
  <si>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</si>
  <si>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</si>
  <si>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</si>
  <si>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</si>
  <si>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</si>
  <si>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</si>
  <si>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</si>
  <si>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</si>
  <si>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</si>
  <si>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</si>
  <si>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</si>
  <si>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</si>
  <si>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</si>
  <si>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</si>
  <si>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</si>
  <si>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</si>
  <si>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</si>
  <si>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</si>
  <si>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</si>
  <si>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</si>
  <si>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</si>
  <si>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</si>
  <si>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</si>
  <si>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</si>
  <si>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</si>
  <si>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</si>
  <si>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</si>
  <si>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</si>
  <si>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</si>
  <si>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</si>
  <si>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</si>
  <si>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</si>
  <si>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</si>
  <si>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</si>
  <si>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</si>
  <si>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</si>
  <si>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</si>
  <si>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</si>
  <si>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</si>
  <si>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</si>
  <si>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</si>
  <si>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</si>
  <si>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</si>
  <si>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</si>
  <si>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</si>
  <si>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</si>
  <si>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</si>
  <si>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</si>
  <si>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</si>
  <si>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</si>
  <si>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</si>
  <si>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</si>
  <si>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</si>
  <si>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</si>
  <si>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</si>
  <si>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</si>
  <si>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</si>
  <si>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</si>
  <si>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</si>
  <si>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</si>
  <si>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</si>
  <si>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</si>
  <si>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</si>
  <si>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</si>
  <si>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</si>
  <si>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</si>
  <si>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</si>
  <si>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</si>
  <si>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</si>
  <si>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</si>
  <si>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</si>
  <si>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</si>
  <si>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</si>
  <si>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</si>
  <si>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</si>
  <si>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</si>
  <si>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</si>
  <si>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</si>
  <si>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</si>
  <si>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</si>
  <si>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</si>
  <si>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</si>
  <si>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</si>
  <si>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</si>
  <si>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</si>
  <si>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</si>
  <si>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</si>
  <si>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</si>
  <si>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</si>
  <si>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</si>
  <si>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</si>
  <si>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</si>
  <si>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</si>
  <si>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</si>
  <si>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</si>
  <si>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</si>
  <si>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</si>
  <si>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</si>
  <si>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</si>
  <si>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</si>
  <si>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</si>
  <si>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</si>
  <si>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</si>
  <si>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</si>
  <si>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</si>
  <si>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</si>
  <si>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</si>
  <si>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</si>
  <si>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</si>
  <si>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</si>
  <si>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</si>
  <si>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</si>
  <si>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</si>
  <si>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</si>
  <si>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</si>
  <si>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</si>
  <si>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</si>
  <si>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</si>
  <si>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</si>
  <si>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</si>
  <si>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</si>
  <si>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</si>
  <si>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</si>
  <si>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</si>
  <si>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</si>
  <si>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</si>
  <si>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</si>
  <si>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</si>
  <si>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</si>
  <si>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</si>
  <si>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</si>
  <si>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</si>
  <si>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</si>
  <si>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</si>
  <si>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</si>
  <si>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</si>
  <si>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</si>
  <si>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</si>
  <si>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</si>
  <si>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</si>
  <si>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</si>
  <si>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</si>
  <si>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</si>
  <si>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</si>
  <si>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</si>
  <si>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</si>
  <si>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</si>
  <si>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</si>
  <si>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</si>
  <si>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</si>
  <si>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</si>
  <si>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</si>
  <si>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</si>
  <si>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</si>
  <si>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</si>
  <si>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</si>
  <si>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</si>
  <si>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</si>
  <si>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</si>
  <si>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</si>
  <si>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</si>
  <si>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</si>
  <si>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</si>
  <si>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</si>
  <si>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</si>
  <si>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</si>
  <si>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</si>
  <si>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</si>
  <si>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</si>
  <si>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</si>
  <si>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</si>
  <si>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</si>
  <si>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</si>
  <si>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</si>
  <si>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</si>
  <si>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</si>
  <si>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</si>
  <si>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</si>
  <si>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</si>
  <si>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</si>
  <si>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</si>
  <si>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</si>
  <si>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</si>
  <si>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</si>
  <si>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</si>
  <si>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</si>
  <si>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</si>
  <si>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</si>
  <si>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</si>
  <si>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</si>
  <si>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</si>
  <si>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</si>
  <si>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</si>
  <si>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</si>
  <si>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</si>
  <si>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</si>
  <si>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</si>
  <si>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</si>
  <si>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</si>
  <si>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</si>
  <si>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</si>
  <si>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</si>
  <si>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</si>
  <si>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</si>
  <si>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</si>
  <si>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</si>
  <si>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</si>
  <si>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</si>
  <si>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</si>
  <si>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</si>
  <si>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</si>
  <si>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</si>
  <si>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</si>
  <si>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</si>
  <si>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</si>
  <si>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</si>
  <si>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</si>
  <si>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</si>
  <si>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</si>
  <si>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</si>
  <si>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</si>
  <si>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</si>
  <si>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</si>
  <si>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</si>
  <si>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</si>
  <si>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</si>
  <si>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</si>
  <si>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</si>
  <si>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</si>
  <si>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</si>
  <si>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</si>
  <si>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</si>
  <si>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</si>
  <si>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</si>
  <si>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</si>
  <si>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</si>
  <si>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</si>
  <si>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</si>
  <si>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</si>
  <si>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</si>
  <si>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</si>
  <si>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</si>
  <si>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</si>
  <si>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</si>
  <si>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</si>
  <si>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</si>
  <si>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</si>
  <si>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</si>
  <si>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</si>
  <si>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</si>
  <si>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</si>
  <si>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</si>
  <si>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</si>
  <si>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</si>
  <si>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</si>
  <si>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</si>
  <si>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</si>
  <si>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</si>
  <si>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</si>
  <si>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</si>
  <si>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</si>
  <si>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</si>
  <si>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</si>
  <si>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</si>
  <si>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</si>
  <si>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</si>
  <si>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</si>
  <si>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</si>
  <si>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</si>
  <si>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</si>
  <si>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</si>
  <si>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</si>
  <si>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</si>
  <si>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</si>
  <si>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</si>
  <si>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</si>
  <si>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</si>
  <si>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</si>
  <si>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</si>
  <si>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</si>
  <si>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</si>
  <si>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</si>
  <si>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</si>
  <si>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</si>
  <si>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</si>
  <si>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</si>
  <si>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</si>
  <si>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</si>
  <si>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</si>
  <si>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</si>
  <si>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</si>
  <si>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</si>
  <si>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</si>
  <si>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</si>
  <si>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</si>
  <si>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</si>
  <si>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</si>
  <si>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</si>
  <si>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</si>
  <si>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</si>
  <si>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</si>
  <si>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</si>
  <si>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</si>
  <si>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</si>
  <si>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</si>
  <si>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</si>
  <si>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</si>
  <si>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</si>
  <si>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</si>
  <si>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</si>
  <si>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</si>
  <si>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</si>
  <si>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</si>
  <si>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</si>
  <si>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</si>
  <si>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</si>
  <si>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</si>
  <si>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</si>
  <si>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</si>
  <si>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</si>
  <si>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</si>
  <si>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</si>
  <si>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</si>
  <si>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</si>
  <si>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</si>
  <si>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</si>
  <si>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</si>
  <si>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</si>
  <si>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</si>
  <si>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</si>
  <si>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</si>
  <si>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</si>
  <si>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</si>
  <si>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</si>
  <si>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</si>
  <si>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</si>
  <si>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</si>
  <si>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</si>
  <si>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</si>
  <si>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</si>
  <si>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</si>
  <si>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</si>
  <si>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</si>
  <si>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</si>
  <si>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</si>
  <si>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</si>
  <si>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</si>
  <si>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</si>
  <si>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</si>
  <si>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</si>
  <si>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</si>
  <si>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</si>
  <si>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</si>
  <si>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</si>
  <si>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</si>
  <si>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</si>
  <si>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</si>
  <si>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</si>
  <si>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</si>
  <si>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</si>
  <si>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</si>
  <si>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</si>
  <si>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</si>
  <si>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</si>
  <si>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</si>
  <si>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</si>
  <si>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</si>
  <si>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</si>
  <si>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</si>
  <si>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</si>
  <si>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</si>
  <si>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</si>
  <si>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</si>
  <si>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</si>
  <si>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</si>
  <si>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</si>
  <si>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</si>
  <si>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</si>
  <si>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</si>
  <si>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</si>
  <si>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</si>
  <si>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</si>
  <si>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</si>
  <si>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</si>
  <si>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</si>
  <si>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</si>
  <si>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</si>
  <si>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</si>
  <si>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</si>
  <si>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</si>
  <si>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</si>
  <si>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</si>
  <si>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</si>
  <si>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</si>
  <si>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</si>
  <si>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</si>
  <si>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</si>
  <si>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</si>
  <si>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</si>
  <si>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</si>
  <si>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</si>
  <si>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</si>
  <si>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</si>
  <si>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</si>
  <si>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</si>
  <si>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</si>
  <si>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</si>
  <si>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</si>
  <si>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</si>
  <si>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</si>
  <si>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</si>
  <si>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</si>
  <si>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</si>
  <si>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</si>
  <si>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</si>
  <si>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</si>
  <si>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</si>
  <si>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</si>
  <si>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</si>
  <si>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</si>
  <si>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</si>
  <si>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</si>
  <si>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</si>
  <si>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</si>
  <si>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</si>
  <si>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</si>
  <si>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</si>
  <si>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</si>
  <si>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</si>
  <si>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</si>
  <si>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</si>
  <si>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</si>
  <si>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</si>
  <si>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</si>
  <si>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</si>
  <si>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</si>
  <si>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</si>
  <si>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</si>
  <si>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</si>
  <si>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</si>
  <si>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</si>
  <si>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</si>
  <si>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</si>
  <si>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</si>
  <si>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</si>
  <si>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</si>
  <si>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</si>
  <si>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</si>
  <si>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</si>
  <si>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</si>
  <si>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</si>
  <si>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</si>
  <si>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</si>
  <si>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</si>
  <si>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</si>
  <si>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</si>
  <si>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</si>
  <si>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</si>
  <si>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</si>
  <si>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</si>
  <si>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</si>
  <si>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</si>
  <si>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</si>
  <si>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</si>
  <si>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</si>
  <si>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</si>
  <si>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</si>
  <si>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</si>
  <si>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</si>
  <si>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</si>
  <si>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</si>
  <si>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</si>
  <si>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</si>
  <si>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</si>
  <si>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</si>
  <si>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</si>
  <si>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</si>
  <si>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</si>
  <si>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</si>
  <si>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</si>
  <si>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</si>
  <si>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</si>
  <si>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</si>
  <si>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</si>
  <si>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</si>
  <si>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</si>
  <si>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</si>
  <si>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</si>
  <si>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</si>
  <si>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</si>
  <si>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</si>
  <si>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</si>
  <si>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</si>
  <si>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</si>
  <si>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</si>
  <si>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</si>
  <si>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</si>
  <si>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</si>
  <si>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</si>
  <si>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</si>
  <si>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</si>
  <si>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</si>
  <si>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</si>
  <si>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</si>
  <si>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</si>
  <si>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</si>
  <si>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</si>
  <si>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</si>
  <si>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</si>
  <si>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</si>
  <si>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</si>
  <si>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</si>
  <si>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</si>
  <si>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</si>
  <si>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</si>
  <si>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</si>
  <si>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</si>
  <si>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</si>
  <si>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</si>
  <si>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</si>
  <si>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</si>
  <si>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</si>
  <si>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</si>
  <si>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</si>
  <si>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</si>
  <si>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</si>
  <si>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</si>
  <si>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</si>
  <si>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</si>
  <si>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</si>
  <si>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</si>
  <si>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</si>
  <si>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</si>
  <si>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</si>
  <si>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</si>
  <si>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</si>
  <si>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</si>
  <si>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</si>
  <si>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</si>
  <si>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</si>
  <si>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</si>
  <si>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</si>
  <si>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</si>
  <si>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</si>
  <si>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</si>
  <si>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</si>
  <si>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</si>
  <si>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</si>
  <si>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</si>
  <si>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</si>
  <si>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</si>
  <si>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</si>
  <si>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</si>
  <si>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</si>
  <si>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</si>
  <si>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</si>
  <si>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</si>
  <si>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</si>
  <si>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</si>
  <si>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</si>
  <si>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</si>
  <si>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</si>
  <si>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</si>
  <si>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</si>
  <si>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</si>
  <si>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</si>
  <si>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</si>
  <si>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</si>
  <si>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</si>
  <si>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</si>
  <si>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</si>
  <si>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</si>
  <si>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</si>
  <si>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</si>
  <si>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</si>
  <si>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</si>
  <si>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</si>
  <si>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</si>
  <si>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</si>
  <si>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</si>
  <si>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</si>
  <si>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</si>
  <si>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</si>
  <si>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</si>
  <si>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</si>
  <si>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</si>
  <si>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</si>
  <si>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</si>
  <si>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</si>
  <si>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</si>
  <si>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</si>
  <si>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</si>
  <si>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</si>
  <si>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</si>
  <si>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</si>
  <si>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</si>
  <si>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</si>
  <si>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</si>
  <si>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</si>
  <si>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</si>
  <si>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</si>
  <si>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</si>
  <si>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</si>
  <si>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</si>
  <si>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</si>
  <si>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</si>
  <si>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</si>
  <si>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</si>
  <si>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</si>
  <si>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</si>
  <si>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</si>
  <si>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</si>
  <si>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</si>
  <si>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</si>
  <si>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</si>
  <si>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</si>
  <si>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</si>
  <si>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</si>
  <si>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</si>
  <si>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</si>
  <si>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</si>
  <si>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</si>
  <si>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</si>
  <si>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</si>
  <si>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</si>
  <si>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</si>
  <si>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</si>
  <si>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</si>
  <si>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</si>
  <si>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</si>
  <si>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</si>
  <si>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</si>
  <si>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</si>
  <si>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</si>
  <si>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</si>
  <si>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</si>
  <si>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</si>
  <si>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</si>
  <si>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</si>
  <si>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</si>
  <si>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</si>
  <si>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</si>
  <si>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</si>
  <si>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</si>
  <si>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</si>
  <si>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</si>
  <si>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</si>
  <si>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</si>
  <si>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</si>
  <si>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</si>
  <si>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</si>
  <si>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</si>
  <si>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</si>
  <si>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</si>
  <si>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</si>
  <si>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</si>
  <si>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</si>
  <si>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</si>
  <si>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</si>
  <si>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</si>
  <si>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</si>
  <si>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</si>
  <si>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</si>
  <si>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</si>
  <si>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</si>
  <si>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</si>
  <si>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</si>
  <si>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</si>
  <si>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</si>
  <si>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</si>
  <si>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</si>
  <si>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</si>
  <si>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</si>
  <si>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</si>
  <si>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</si>
  <si>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</si>
  <si>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</si>
  <si>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</si>
  <si>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</si>
  <si>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</si>
  <si>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</si>
  <si>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</si>
  <si>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</si>
  <si>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</si>
  <si>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</si>
  <si>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</si>
  <si>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</si>
  <si>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</si>
  <si>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</si>
  <si>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</si>
  <si>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</si>
  <si>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</si>
  <si>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</si>
  <si>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</si>
  <si>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</si>
  <si>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</si>
  <si>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</si>
  <si>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</si>
  <si>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</si>
  <si>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</si>
  <si>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</si>
  <si>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</si>
  <si>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</si>
  <si>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</si>
  <si>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</si>
  <si>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</si>
  <si>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</si>
  <si>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</si>
  <si>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</si>
  <si>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</si>
  <si>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</si>
  <si>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</si>
  <si>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</si>
  <si>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</si>
  <si>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</si>
  <si>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</si>
  <si>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</si>
  <si>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</si>
  <si>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</si>
  <si>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</si>
  <si>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</si>
  <si>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</si>
  <si>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</si>
  <si>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</si>
  <si>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</si>
  <si>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</si>
  <si>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</si>
  <si>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</si>
  <si>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</si>
  <si>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</si>
  <si>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</si>
  <si>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</si>
  <si>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</si>
  <si>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</si>
  <si>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</si>
  <si>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</si>
  <si>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</si>
  <si>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</si>
  <si>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</si>
  <si>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</si>
  <si>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</si>
  <si>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</si>
  <si>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</si>
  <si>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</si>
  <si>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</si>
  <si>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</si>
  <si>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</si>
  <si>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</si>
  <si>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</si>
  <si>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</si>
  <si>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</si>
  <si>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</si>
  <si>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</si>
  <si>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</si>
  <si>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</si>
  <si>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</si>
  <si>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</si>
  <si>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</si>
  <si>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</si>
  <si>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</si>
  <si>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</si>
  <si>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</si>
  <si>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</si>
  <si>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</si>
  <si>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</si>
  <si>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</si>
  <si>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</si>
  <si>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</si>
  <si>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</si>
  <si>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</si>
  <si>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</si>
  <si>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</si>
  <si>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</si>
  <si>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</si>
  <si>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</si>
  <si>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</si>
  <si>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</si>
  <si>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</si>
  <si>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</si>
  <si>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</si>
  <si>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</si>
  <si>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</si>
  <si>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</si>
  <si>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</si>
  <si>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</si>
  <si>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</si>
  <si>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</si>
  <si>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</si>
  <si>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</si>
  <si>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</si>
  <si>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</si>
  <si>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</si>
  <si>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</si>
  <si>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</si>
  <si>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</si>
  <si>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</si>
  <si>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</si>
  <si>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</si>
  <si>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</si>
  <si>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</si>
  <si>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</si>
  <si>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</si>
  <si>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</si>
  <si>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</si>
  <si>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</si>
  <si>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</si>
  <si>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</si>
  <si>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</si>
  <si>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</si>
  <si>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</si>
  <si>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</si>
  <si>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</si>
  <si>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</si>
  <si>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</si>
  <si>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</si>
  <si>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</si>
  <si>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</si>
  <si>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</si>
  <si>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</si>
  <si>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</si>
  <si>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</si>
  <si>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</si>
  <si>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</si>
  <si>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</si>
  <si>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</si>
  <si>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</si>
  <si>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</si>
  <si>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</si>
  <si>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</si>
  <si>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</si>
  <si>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</si>
  <si>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</si>
  <si>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</si>
  <si>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</si>
  <si>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</si>
  <si>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</si>
  <si>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</si>
  <si>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</si>
  <si>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</si>
  <si>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</si>
  <si>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</si>
  <si>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</si>
  <si>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</si>
  <si>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</si>
  <si>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</si>
  <si>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</si>
  <si>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</si>
  <si>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</si>
  <si>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</si>
  <si>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</si>
  <si>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</si>
  <si>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</si>
  <si>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</si>
  <si>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</si>
  <si>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</si>
  <si>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</si>
  <si>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</si>
  <si>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</si>
  <si>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</si>
  <si>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</si>
  <si>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</si>
  <si>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</si>
  <si>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</si>
  <si>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</si>
  <si>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</si>
  <si>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</si>
  <si>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</si>
  <si>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</si>
  <si>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</si>
  <si>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</si>
  <si>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</si>
  <si>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</si>
  <si>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</si>
  <si>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</si>
  <si>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</si>
  <si>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</si>
  <si>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</si>
  <si>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</si>
  <si>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</si>
  <si>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</si>
  <si>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</si>
  <si>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</si>
  <si>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</si>
  <si>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</si>
  <si>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</si>
  <si>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</si>
  <si>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</si>
  <si>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</si>
  <si>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</si>
  <si>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</si>
  <si>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</si>
  <si>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</si>
  <si>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</si>
  <si>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</si>
  <si>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</si>
  <si>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</si>
  <si>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</si>
  <si>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</si>
  <si>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</si>
  <si>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</si>
  <si>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</si>
  <si>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</si>
  <si>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</si>
  <si>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</si>
  <si>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</si>
  <si>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</si>
  <si>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</si>
  <si>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</si>
  <si>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</si>
  <si>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</si>
  <si>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</si>
  <si>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</si>
  <si>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</si>
  <si>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</si>
  <si>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</si>
  <si>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</si>
  <si>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</si>
  <si>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</si>
  <si>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</si>
  <si>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</si>
  <si>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</si>
  <si>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</si>
  <si>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</si>
  <si>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</si>
  <si>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</si>
  <si>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</si>
  <si>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</si>
  <si>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</si>
  <si>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</si>
  <si>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</si>
  <si>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</si>
  <si>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</si>
  <si>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</si>
  <si>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</si>
  <si>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</si>
  <si>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</si>
  <si>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</si>
  <si>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</si>
  <si>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</si>
  <si>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</si>
  <si>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</si>
  <si>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</si>
  <si>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</si>
  <si>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</si>
  <si>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</si>
  <si>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</si>
  <si>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</si>
  <si>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</si>
  <si>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</si>
  <si>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</si>
  <si>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</si>
  <si>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</si>
  <si>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</si>
  <si>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</si>
  <si>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</si>
  <si>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</si>
  <si>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</si>
  <si>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</si>
  <si>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</si>
  <si>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</si>
  <si>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</si>
  <si>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</si>
  <si>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</si>
  <si>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</si>
  <si>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</si>
  <si>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</si>
  <si>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</si>
  <si>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</si>
  <si>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</si>
  <si>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</si>
  <si>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</si>
  <si>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</si>
  <si>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</si>
  <si>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</si>
  <si>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</si>
  <si>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</si>
  <si>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</si>
  <si>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</si>
  <si>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</si>
  <si>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</si>
  <si>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</si>
  <si>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</si>
  <si>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</si>
  <si>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</si>
  <si>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</si>
  <si>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</si>
  <si>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</si>
  <si>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</si>
  <si>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</si>
  <si>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</si>
  <si>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</si>
  <si>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</si>
  <si>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</si>
  <si>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</si>
  <si>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</si>
  <si>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</si>
  <si>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</si>
  <si>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</si>
  <si>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</si>
  <si>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</si>
  <si>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</si>
  <si>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</si>
  <si>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</si>
  <si>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</si>
  <si>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</si>
  <si>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</si>
  <si>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</si>
  <si>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</si>
  <si>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</si>
  <si>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</si>
  <si>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</si>
  <si>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</si>
  <si>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</si>
  <si>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</si>
  <si>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</si>
  <si>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</si>
  <si>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</si>
  <si>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</si>
  <si>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</si>
  <si>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</si>
  <si>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</si>
  <si>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</si>
  <si>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</si>
  <si>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</si>
  <si>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</si>
  <si>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</si>
  <si>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</si>
  <si>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</si>
  <si>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</si>
  <si>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</si>
  <si>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</si>
  <si>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</si>
  <si>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</si>
  <si>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</si>
  <si>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</si>
  <si>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</si>
  <si>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</si>
  <si>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</si>
  <si>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</si>
  <si>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</si>
  <si>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</si>
  <si>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</si>
  <si>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</si>
  <si>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</si>
  <si>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</si>
  <si>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</si>
  <si>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</si>
  <si>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</si>
  <si>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</si>
  <si>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</si>
  <si>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</si>
  <si>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</si>
  <si>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</si>
  <si>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</si>
  <si>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</si>
  <si>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</si>
  <si>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</si>
  <si>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</si>
  <si>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</si>
  <si>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</si>
  <si>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</si>
  <si>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</si>
  <si>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</si>
  <si>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</si>
  <si>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</si>
  <si>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</si>
  <si>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</si>
  <si>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</si>
  <si>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</si>
  <si>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</si>
  <si>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</si>
  <si>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</si>
  <si>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</si>
  <si>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</si>
  <si>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</si>
  <si>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</si>
  <si>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</si>
  <si>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</si>
  <si>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</si>
  <si>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</si>
  <si>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</si>
  <si>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</si>
  <si>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</si>
  <si>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</si>
  <si>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</si>
  <si>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</si>
  <si>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</si>
  <si>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</si>
  <si>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</si>
  <si>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</si>
  <si>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</si>
  <si>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</si>
  <si>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</si>
  <si>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</si>
  <si>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</si>
  <si>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</si>
  <si>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</si>
  <si>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</si>
  <si>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</si>
  <si>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</si>
  <si>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</si>
  <si>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</si>
  <si>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</si>
  <si>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</si>
  <si>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</si>
  <si>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</si>
  <si>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</si>
  <si>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</si>
  <si>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</si>
  <si>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</si>
  <si>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</si>
  <si>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</si>
  <si>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</si>
  <si>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</si>
  <si>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</si>
  <si>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</si>
  <si>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</si>
  <si>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</si>
  <si>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</si>
  <si>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</si>
  <si>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</si>
  <si>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</si>
  <si>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</si>
  <si>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</si>
  <si>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</si>
  <si>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</si>
  <si>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</si>
  <si>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</si>
  <si>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</si>
  <si>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</si>
  <si>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</si>
  <si>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</si>
  <si>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</si>
  <si>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</si>
  <si>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</si>
  <si>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</si>
  <si>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</si>
  <si>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</si>
  <si>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</si>
  <si>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</si>
  <si>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</si>
  <si>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</si>
  <si>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</si>
  <si>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</si>
  <si>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</si>
  <si>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</si>
  <si>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</si>
  <si>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</si>
  <si>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</si>
  <si>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</si>
  <si>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</si>
  <si>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</si>
  <si>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</si>
  <si>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</si>
  <si>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</si>
  <si>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</si>
  <si>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</si>
  <si>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</si>
  <si>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</si>
  <si>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</si>
  <si>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</si>
  <si>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</si>
  <si>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</si>
  <si>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</si>
  <si>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</si>
  <si>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</si>
  <si>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</si>
  <si>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</si>
  <si>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</si>
  <si>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</si>
  <si>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</si>
  <si>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</si>
  <si>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</si>
  <si>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</si>
  <si>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</si>
  <si>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</si>
  <si>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</si>
  <si>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</si>
  <si>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</si>
  <si>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</si>
  <si>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</si>
  <si>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</si>
  <si>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</si>
  <si>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</si>
  <si>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</si>
  <si>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</si>
  <si>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</si>
  <si>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</si>
  <si>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</si>
  <si>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</si>
  <si>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</si>
  <si>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</si>
  <si>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</si>
  <si>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</si>
  <si>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</si>
  <si>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</si>
  <si>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</si>
  <si>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</si>
  <si>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</si>
  <si>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</si>
  <si>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</si>
  <si>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</si>
  <si>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</si>
  <si>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</si>
  <si>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</si>
  <si>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</si>
  <si>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</si>
  <si>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</si>
  <si>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</si>
  <si>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</si>
  <si>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</si>
  <si>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</si>
  <si>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</si>
  <si>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</si>
  <si>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</si>
  <si>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</si>
  <si>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</si>
  <si>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</si>
  <si>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</si>
  <si>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</si>
  <si>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</si>
  <si>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</si>
  <si>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</si>
  <si>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</si>
  <si>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</si>
  <si>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</si>
  <si>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</si>
  <si>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</si>
  <si>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</si>
  <si>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</si>
  <si>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</si>
  <si>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</si>
  <si>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</si>
  <si>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</si>
  <si>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</si>
  <si>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</si>
  <si>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</si>
  <si>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</si>
  <si>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</si>
  <si>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</si>
  <si>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</si>
  <si>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</si>
  <si>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</si>
  <si>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</si>
  <si>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</si>
  <si>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</si>
  <si>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</si>
  <si>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</si>
  <si>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</si>
  <si>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</si>
  <si>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</si>
  <si>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</si>
  <si>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</si>
  <si>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</si>
  <si>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</si>
  <si>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</si>
  <si>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</si>
  <si>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</si>
  <si>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</si>
  <si>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</si>
  <si>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</si>
  <si>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</si>
  <si>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</si>
  <si>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</si>
  <si>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</si>
  <si>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</si>
  <si>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</si>
  <si>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</si>
  <si>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</si>
  <si>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</si>
  <si>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</si>
  <si>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</si>
  <si>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</si>
  <si>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</si>
  <si>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</si>
  <si>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</si>
  <si>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</si>
  <si>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</si>
  <si>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</si>
  <si>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</si>
  <si>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</si>
  <si>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</si>
  <si>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</si>
  <si>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</si>
  <si>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</si>
  <si>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</si>
  <si>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</si>
  <si>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</si>
  <si>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</si>
  <si>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</si>
  <si>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</si>
  <si>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</si>
  <si>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</si>
  <si>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</si>
  <si>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</si>
  <si>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</si>
  <si>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</si>
  <si>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</si>
  <si>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</si>
  <si>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</si>
  <si>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</si>
  <si>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</si>
  <si>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</si>
  <si>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</si>
  <si>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</si>
  <si>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</si>
  <si>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</si>
  <si>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</si>
  <si>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</si>
  <si>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</si>
  <si>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</si>
  <si>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</si>
  <si>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</si>
  <si>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</si>
  <si>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</si>
  <si>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</si>
  <si>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</si>
  <si>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</si>
  <si>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</si>
  <si>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</si>
  <si>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</si>
  <si>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</si>
  <si>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</si>
  <si>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</si>
  <si>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</si>
  <si>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</si>
  <si>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</si>
  <si>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</si>
  <si>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</si>
  <si>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</si>
  <si>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</si>
  <si>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</si>
  <si>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</si>
  <si>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</si>
  <si>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</si>
  <si>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</si>
  <si>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</si>
  <si>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</si>
  <si>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</si>
  <si>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</si>
  <si>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</si>
  <si>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</si>
  <si>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</si>
  <si>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</si>
  <si>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</si>
  <si>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</si>
  <si>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</si>
  <si>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</si>
  <si>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</si>
  <si>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</si>
  <si>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</si>
  <si>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</si>
  <si>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</si>
  <si>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</si>
  <si>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RIU FERRER A ARLES-SUR-TECH</t>
  </si>
  <si>
    <t>RIU FERRER</t>
  </si>
  <si>
    <t>06166990</t>
  </si>
  <si>
    <t>18690155900069</t>
  </si>
  <si>
    <t>AGENCE DE L'EAU RHONE MEDITERRANEE CORSE</t>
  </si>
  <si>
    <t>34255833500077</t>
  </si>
  <si>
    <t>AQUASCOP BIOLOGIE site de Monptellier</t>
  </si>
  <si>
    <t>VINCENT BOUCHAREYCHAS, ROMAIN VOLKMANN</t>
  </si>
  <si>
    <t>IBMR standard</t>
  </si>
  <si>
    <t>DROITE</t>
  </si>
  <si>
    <t>ETIAGE NORMAL</t>
  </si>
  <si>
    <t>ENSOLEILLE</t>
  </si>
  <si>
    <t>NULLE</t>
  </si>
  <si>
    <t>OUI</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</si>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</sst>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5294</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667572</v>
      </c>
      <c r="G10" s="97"/>
      <c r="H10" s="98"/>
    </row>
    <row r="11" spans="1:8" ht="15">
      <c r="A11" s="10" t="s">
        <v>2277</v>
      </c>
      <c r="B11" s="47">
        <v>43699</v>
      </c>
      <c r="D11" s="10" t="s">
        <v>2280</v>
      </c>
      <c r="E11" s="52">
        <v>6152323</v>
      </c>
      <c r="G11" s="97"/>
      <c r="H11" s="98"/>
    </row>
    <row r="12" spans="1:8" ht="15">
      <c r="A12" s="10" t="s">
        <v>2283</v>
      </c>
      <c r="B12" s="52"/>
      <c r="D12" s="10" t="s">
        <v>2281</v>
      </c>
      <c r="E12" s="52">
        <v>667631</v>
      </c>
      <c r="G12" s="99"/>
      <c r="H12" s="100"/>
    </row>
    <row r="13" spans="1:5" ht="17.25" customHeight="1" thickBot="1">
      <c r="A13" s="2"/>
      <c r="B13" s="55"/>
      <c r="D13" s="10" t="s">
        <v>2282</v>
      </c>
      <c r="E13" s="52">
        <v>6152257</v>
      </c>
    </row>
    <row r="14" spans="1:5" s="58" customFormat="1" ht="15.75" thickBot="1">
      <c r="A14" s="91" t="s">
        <v>2061</v>
      </c>
      <c r="B14" s="92"/>
      <c r="C14" s="92"/>
      <c r="D14" s="92"/>
      <c r="E14" s="93"/>
    </row>
    <row r="15" spans="1:3" ht="15">
      <c r="A15" s="3" t="s">
        <v>2062</v>
      </c>
      <c r="B15" s="30" t="s">
        <v>5295</v>
      </c>
      <c r="C15" s="16"/>
    </row>
    <row r="16" spans="1:3" ht="15">
      <c r="A16" s="3" t="s">
        <v>2266</v>
      </c>
      <c r="B16" s="30" t="s">
        <v>5296</v>
      </c>
      <c r="C16" s="16"/>
    </row>
    <row r="17" spans="1:3" ht="15">
      <c r="A17" s="110" t="s">
        <v>2264</v>
      </c>
      <c r="B17" s="49" t="s">
        <v>2265</v>
      </c>
      <c r="C17" s="61">
        <f>E10</f>
        <v>667572</v>
      </c>
    </row>
    <row r="18" spans="1:3" ht="15">
      <c r="A18" s="111"/>
      <c r="B18" s="49" t="s">
        <v>2267</v>
      </c>
      <c r="C18" s="61">
        <f>E11</f>
        <v>6152323</v>
      </c>
    </row>
    <row r="19" spans="1:2" ht="15">
      <c r="A19" s="3" t="s">
        <v>2063</v>
      </c>
      <c r="B19" s="29">
        <v>408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6.2</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100</v>
      </c>
      <c r="D35" s="28" t="s">
        <v>2284</v>
      </c>
      <c r="E35" s="32"/>
    </row>
    <row r="36" spans="1:5" s="7" customFormat="1" ht="15" customHeight="1">
      <c r="A36" s="5" t="s">
        <v>2113</v>
      </c>
      <c r="B36" s="30">
        <v>100</v>
      </c>
      <c r="C36" s="6"/>
      <c r="D36" s="8" t="s">
        <v>2112</v>
      </c>
      <c r="E36" s="30"/>
    </row>
    <row r="37" spans="1:5" s="7" customFormat="1" ht="15" customHeight="1">
      <c r="A37" s="5" t="s">
        <v>2111</v>
      </c>
      <c r="B37" s="30">
        <v>6.2</v>
      </c>
      <c r="C37" s="6"/>
      <c r="D37" s="8" t="s">
        <v>2110</v>
      </c>
      <c r="E37" s="30"/>
    </row>
    <row r="38" spans="1:5" s="7" customFormat="1" ht="15" customHeight="1">
      <c r="A38" s="5" t="s">
        <v>2115</v>
      </c>
      <c r="B38" s="30">
        <v>2</v>
      </c>
      <c r="C38" s="6"/>
      <c r="D38" s="8" t="s">
        <v>2115</v>
      </c>
      <c r="E38" s="30"/>
    </row>
    <row r="39" spans="1:5" s="7" customFormat="1" ht="15" customHeight="1">
      <c r="A39" s="8" t="s">
        <v>2109</v>
      </c>
      <c r="B39" s="30" t="s">
        <v>5301</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row>
    <row r="44" spans="1:5" s="15" customFormat="1" ht="15">
      <c r="A44" s="3" t="s">
        <v>2106</v>
      </c>
      <c r="B44" s="9"/>
      <c r="C44" s="6"/>
      <c r="D44" s="10" t="s">
        <v>2106</v>
      </c>
      <c r="E44" s="9"/>
    </row>
    <row r="45" spans="1:5" s="15" customFormat="1" ht="15">
      <c r="A45" s="3" t="s">
        <v>2105</v>
      </c>
      <c r="B45" s="9">
        <v>2</v>
      </c>
      <c r="C45" s="6"/>
      <c r="D45" s="10" t="s">
        <v>2105</v>
      </c>
      <c r="E45" s="9"/>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v>2</v>
      </c>
      <c r="C49" s="6"/>
      <c r="D49" s="10" t="s">
        <v>2101</v>
      </c>
      <c r="E49" s="9"/>
    </row>
    <row r="50" spans="1:5" s="15" customFormat="1" ht="15">
      <c r="A50" s="3" t="s">
        <v>2100</v>
      </c>
      <c r="B50" s="9">
        <v>3</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3</v>
      </c>
      <c r="C57" s="6"/>
      <c r="D57" s="14" t="s">
        <v>2095</v>
      </c>
      <c r="E57" s="19"/>
    </row>
    <row r="58" spans="1:5" s="15" customFormat="1" ht="15">
      <c r="A58" s="3" t="s">
        <v>2094</v>
      </c>
      <c r="B58" s="9">
        <v>5</v>
      </c>
      <c r="C58" s="6"/>
      <c r="D58" s="10" t="s">
        <v>2094</v>
      </c>
      <c r="E58" s="9"/>
    </row>
    <row r="59" spans="1:5" s="15" customFormat="1" ht="15">
      <c r="A59" s="3" t="s">
        <v>2093</v>
      </c>
      <c r="B59" s="9">
        <v>3</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4</v>
      </c>
      <c r="C74" s="6"/>
      <c r="D74" s="10" t="s">
        <v>2082</v>
      </c>
      <c r="E74" s="9"/>
    </row>
    <row r="75" spans="1:5" s="15" customFormat="1" ht="15">
      <c r="A75" s="3" t="s">
        <v>2081</v>
      </c>
      <c r="B75" s="9">
        <v>3</v>
      </c>
      <c r="C75" s="6"/>
      <c r="D75" s="10" t="s">
        <v>2081</v>
      </c>
      <c r="E75" s="9"/>
    </row>
    <row r="76" spans="1:5" s="15" customFormat="1" ht="15">
      <c r="A76" s="3" t="s">
        <v>2080</v>
      </c>
      <c r="B76" s="9">
        <v>3</v>
      </c>
      <c r="C76" s="6"/>
      <c r="D76" s="10" t="s">
        <v>2080</v>
      </c>
      <c r="E76" s="9"/>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3</v>
      </c>
      <c r="C83" s="6"/>
      <c r="D83" s="10" t="s">
        <v>2075</v>
      </c>
      <c r="E83" s="9"/>
    </row>
    <row r="84" spans="1:5" s="15" customFormat="1" ht="15">
      <c r="A84" s="3" t="s">
        <v>2074</v>
      </c>
      <c r="B84" s="9">
        <v>5</v>
      </c>
      <c r="C84" s="6"/>
      <c r="D84" s="10" t="s">
        <v>2074</v>
      </c>
      <c r="E84" s="9"/>
    </row>
    <row r="85" spans="1:5" s="15" customFormat="1" ht="15">
      <c r="A85" s="3" t="s">
        <v>2073</v>
      </c>
      <c r="B85" s="9">
        <v>3</v>
      </c>
      <c r="C85" s="6"/>
      <c r="D85" s="10" t="s">
        <v>2073</v>
      </c>
      <c r="E85" s="9"/>
    </row>
    <row r="86" spans="1:5" s="15" customFormat="1" ht="15">
      <c r="A86" s="3" t="s">
        <v>2072</v>
      </c>
      <c r="B86" s="9">
        <v>1</v>
      </c>
      <c r="C86" s="6"/>
      <c r="D86" s="10" t="s">
        <v>2072</v>
      </c>
      <c r="E86" s="9"/>
    </row>
    <row r="87" spans="1:5" s="15" customFormat="1" ht="15">
      <c r="A87" s="3" t="s">
        <v>2071</v>
      </c>
      <c r="B87" s="9">
        <v>1</v>
      </c>
      <c r="C87" s="6"/>
      <c r="D87" s="10" t="s">
        <v>2071</v>
      </c>
      <c r="E87" s="9"/>
    </row>
    <row r="88" spans="1:5" s="15" customFormat="1" ht="15">
      <c r="A88" s="3" t="s">
        <v>2070</v>
      </c>
      <c r="B88" s="9">
        <v>1</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107</v>
      </c>
      <c r="B97" s="20" t="str">
        <f>IF(A97="NEWCOD",IF(ISBLANK(G97),"renseigner le champ 'Nouveau taxon'",G97),VLOOKUP(A97,'Ref Taxo'!A:B,2,FALSE))</f>
        <v>Audouinella</v>
      </c>
      <c r="C97" s="21">
        <f>IF(A97="NEWCOD",IF(ISBLANK(H97),"NoCod",H97),VLOOKUP(A97,'Ref Taxo'!A:D,4,FALSE))</f>
        <v>6076</v>
      </c>
      <c r="D97" s="34">
        <v>0.05</v>
      </c>
      <c r="E97" s="35"/>
      <c r="F97" s="35" t="s">
        <v>2290</v>
      </c>
      <c r="G97" s="77"/>
      <c r="H97" s="78"/>
    </row>
    <row r="98" spans="1:8" ht="15">
      <c r="A98" s="33" t="s">
        <v>453</v>
      </c>
      <c r="B98" s="20" t="str">
        <f>IF(A98="NEWCOD",IF(ISBLANK(G98),"renseigner le champ 'Nouveau taxon'",G98),VLOOKUP(A98,'Ref Taxo'!A:B,2,FALSE))</f>
        <v>Cladophora</v>
      </c>
      <c r="C98" s="21">
        <f>IF(A98="NEWCOD",IF(ISBLANK(H98),"NoCod",H98),VLOOKUP(A98,'Ref Taxo'!A:D,4,FALSE))</f>
        <v>1124</v>
      </c>
      <c r="D98" s="34">
        <v>0.03</v>
      </c>
      <c r="E98" s="35"/>
      <c r="F98" s="35" t="s">
        <v>2290</v>
      </c>
      <c r="G98" s="79"/>
      <c r="H98" s="80"/>
    </row>
    <row r="99" spans="1:8" ht="15">
      <c r="A99" s="33" t="s">
        <v>832</v>
      </c>
      <c r="B99" s="20" t="str">
        <f>IF(A99="NEWCOD",IF(ISBLANK(G99),"renseigner le champ 'Nouveau taxon'",G99),VLOOKUP(A99,'Ref Taxo'!A:B,2,FALSE))</f>
        <v>Heribaudiella</v>
      </c>
      <c r="C99" s="21">
        <f>IF(A99="NEWCOD",IF(ISBLANK(H99),"NoCod",H99),VLOOKUP(A99,'Ref Taxo'!A:D,4,FALSE))</f>
        <v>6196</v>
      </c>
      <c r="D99" s="34">
        <v>0.02</v>
      </c>
      <c r="E99" s="35"/>
      <c r="F99" s="35" t="s">
        <v>5302</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0.5</v>
      </c>
      <c r="E100" s="35"/>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v>0.05</v>
      </c>
      <c r="E101" s="35"/>
      <c r="F101" s="35" t="s">
        <v>2290</v>
      </c>
      <c r="G101" s="79"/>
      <c r="H101" s="80"/>
    </row>
    <row r="102" spans="1:8" ht="15">
      <c r="A102" s="33" t="s">
        <v>1289</v>
      </c>
      <c r="B102" s="20" t="str">
        <f>IF(A102="NEWCOD",IF(ISBLANK(G102),"renseigner le champ 'Nouveau taxon'",G102),VLOOKUP(A102,'Ref Taxo'!A:B,2,FALSE))</f>
        <v>Oedogonium</v>
      </c>
      <c r="C102" s="21">
        <f>IF(A102="NEWCOD",IF(ISBLANK(H102),"NoCod",H102),VLOOKUP(A102,'Ref Taxo'!A:D,4,FALSE))</f>
        <v>1134</v>
      </c>
      <c r="D102" s="34">
        <v>0.01</v>
      </c>
      <c r="E102" s="35"/>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0.4</v>
      </c>
      <c r="E103" s="35"/>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0.06</v>
      </c>
      <c r="E104" s="35"/>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v>0.01</v>
      </c>
      <c r="E105" s="35"/>
      <c r="F105" s="35" t="s">
        <v>2290</v>
      </c>
      <c r="G105" s="79"/>
      <c r="H105" s="80"/>
    </row>
    <row r="106" spans="1:8" ht="15">
      <c r="A106" s="33" t="s">
        <v>1780</v>
      </c>
      <c r="B106" s="20" t="str">
        <f>IF(A106="NEWCOD",IF(ISBLANK(G106),"renseigner le champ 'Nouveau taxon'",G106),VLOOKUP(A106,'Ref Taxo'!A:B,2,FALSE))</f>
        <v>Schizothrix</v>
      </c>
      <c r="C106" s="21">
        <f>IF(A106="NEWCOD",IF(ISBLANK(H106),"NoCod",H106),VLOOKUP(A106,'Ref Taxo'!A:D,4,FALSE))</f>
        <v>6436</v>
      </c>
      <c r="D106" s="34">
        <v>0.01</v>
      </c>
      <c r="E106" s="35"/>
      <c r="F106" s="35" t="s">
        <v>5302</v>
      </c>
      <c r="G106" s="79"/>
      <c r="H106" s="80"/>
    </row>
    <row r="107" spans="1:8" ht="15">
      <c r="A107" s="33" t="s">
        <v>1977</v>
      </c>
      <c r="B107" s="20" t="str">
        <f>IF(A107="NEWCOD",IF(ISBLANK(G107),"renseigner le champ 'Nouveau taxon'",G107),VLOOKUP(A107,'Ref Taxo'!A:B,2,FALSE))</f>
        <v>Ulothrix</v>
      </c>
      <c r="C107" s="21">
        <f>IF(A107="NEWCOD",IF(ISBLANK(H107),"NoCod",H107),VLOOKUP(A107,'Ref Taxo'!A:D,4,FALSE))</f>
        <v>1142</v>
      </c>
      <c r="D107" s="34">
        <v>0.01</v>
      </c>
      <c r="E107" s="35"/>
      <c r="F107" s="35" t="s">
        <v>2290</v>
      </c>
      <c r="G107" s="79"/>
      <c r="H107" s="80"/>
    </row>
    <row r="108" spans="1:8" ht="15">
      <c r="A108" s="33" t="s">
        <v>418</v>
      </c>
      <c r="B108" s="20" t="str">
        <f>IF(A108="NEWCOD",IF(ISBLANK(G108),"renseigner le champ 'Nouveau taxon'",G108),VLOOKUP(A108,'Ref Taxo'!A:B,2,FALSE))</f>
        <v>Chiloscyphus polyanthos</v>
      </c>
      <c r="C108" s="21">
        <f>IF(A108="NEWCOD",IF(ISBLANK(H108),"NoCod",H108),VLOOKUP(A108,'Ref Taxo'!A:D,4,FALSE))</f>
        <v>1186</v>
      </c>
      <c r="D108" s="34">
        <v>0.01</v>
      </c>
      <c r="E108" s="35"/>
      <c r="F108" s="35" t="s">
        <v>2290</v>
      </c>
      <c r="G108" s="79"/>
      <c r="H108" s="80"/>
    </row>
    <row r="109" spans="1:8" ht="15">
      <c r="A109" s="33" t="s">
        <v>172</v>
      </c>
      <c r="B109" s="20" t="str">
        <f>IF(A109="NEWCOD",IF(ISBLANK(G109),"renseigner le champ 'Nouveau taxon'",G109),VLOOKUP(A109,'Ref Taxo'!A:B,2,FALSE))</f>
        <v>Brachythecium rivulare</v>
      </c>
      <c r="C109" s="21">
        <f>IF(A109="NEWCOD",IF(ISBLANK(H109),"NoCod",H109),VLOOKUP(A109,'Ref Taxo'!A:D,4,FALSE))</f>
        <v>1260</v>
      </c>
      <c r="D109" s="34">
        <v>0.3</v>
      </c>
      <c r="E109" s="35"/>
      <c r="F109" s="35" t="s">
        <v>2290</v>
      </c>
      <c r="G109" s="79"/>
      <c r="H109" s="80"/>
    </row>
    <row r="110" spans="1:8" ht="15">
      <c r="A110" s="33" t="s">
        <v>745</v>
      </c>
      <c r="B110" s="20" t="str">
        <f>IF(A110="NEWCOD",IF(ISBLANK(G110),"renseigner le champ 'Nouveau taxon'",G110),VLOOKUP(A110,'Ref Taxo'!A:B,2,FALSE))</f>
        <v>Fissidens grandifrons</v>
      </c>
      <c r="C110" s="21">
        <f>IF(A110="NEWCOD",IF(ISBLANK(H110),"NoCod",H110),VLOOKUP(A110,'Ref Taxo'!A:D,4,FALSE))</f>
        <v>19666</v>
      </c>
      <c r="D110" s="34">
        <v>0.01</v>
      </c>
      <c r="E110" s="35"/>
      <c r="F110" s="35" t="s">
        <v>2290</v>
      </c>
      <c r="G110" s="79"/>
      <c r="H110" s="80"/>
    </row>
    <row r="111" spans="1:8" ht="15">
      <c r="A111" s="33" t="s">
        <v>748</v>
      </c>
      <c r="B111" s="20" t="str">
        <f>IF(A111="NEWCOD",IF(ISBLANK(G111),"renseigner le champ 'Nouveau taxon'",G111),VLOOKUP(A111,'Ref Taxo'!A:B,2,FALSE))</f>
        <v>Fissidens viridulus</v>
      </c>
      <c r="C111" s="21">
        <f>IF(A111="NEWCOD",IF(ISBLANK(H111),"NoCod",H111),VLOOKUP(A111,'Ref Taxo'!A:D,4,FALSE))</f>
        <v>1301</v>
      </c>
      <c r="D111" s="34">
        <v>0.01</v>
      </c>
      <c r="E111" s="35"/>
      <c r="F111" s="35" t="s">
        <v>2290</v>
      </c>
      <c r="G111" s="79"/>
      <c r="H111" s="80"/>
    </row>
    <row r="112" spans="1:8" ht="15">
      <c r="A112" s="33" t="s">
        <v>870</v>
      </c>
      <c r="B112" s="20" t="str">
        <f>IF(A112="NEWCOD",IF(ISBLANK(G112),"renseigner le champ 'Nouveau taxon'",G112),VLOOKUP(A112,'Ref Taxo'!A:B,2,FALSE))</f>
        <v>Hygroamblystegium fluviatile</v>
      </c>
      <c r="C112" s="21">
        <f>IF(A112="NEWCOD",IF(ISBLANK(H112),"NoCod",H112),VLOOKUP(A112,'Ref Taxo'!A:D,4,FALSE))</f>
        <v>1237</v>
      </c>
      <c r="D112" s="34">
        <v>0.02</v>
      </c>
      <c r="E112" s="35"/>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0.03</v>
      </c>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2020-02-28T15:44:26Z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