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9550" sheetId="2" r:id="rId2"/>
    <sheet name="Mises à jour" sheetId="3" r:id="rId3"/>
  </sheets>
  <definedNames/>
  <calcPr calcId="145621"/>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<sst xmlns="http://schemas.openxmlformats.org/spreadsheetml/2006/main" count="6489" uniqueCount="5306">
  <si>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</si>
  <si>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</si>
  <si>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</si>
  <si>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</si>
  <si>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</si>
  <si>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</si>
  <si>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</si>
  <si>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</si>
  <si>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</si>
  <si>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</si>
  <si>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</si>
  <si>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</si>
  <si>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</si>
  <si>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</si>
  <si>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</si>
  <si>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</si>
  <si>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</si>
  <si>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</si>
  <si>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</si>
  <si>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</si>
  <si>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</si>
  <si>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</si>
  <si>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</si>
  <si>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</si>
  <si>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</si>
  <si>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</si>
  <si>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</si>
  <si>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</si>
  <si>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</si>
  <si>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</si>
  <si>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</si>
  <si>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</si>
  <si>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</si>
  <si>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</si>
  <si>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</si>
  <si>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</si>
  <si>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</si>
  <si>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</si>
  <si>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</si>
  <si>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</si>
  <si>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</si>
  <si>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</si>
  <si>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</si>
  <si>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</si>
  <si>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</si>
  <si>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</si>
  <si>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</si>
  <si>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</si>
  <si>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</si>
  <si>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</si>
  <si>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</si>
  <si>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</si>
  <si>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</si>
  <si>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</si>
  <si>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</si>
  <si>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</si>
  <si>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</si>
  <si>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</si>
  <si>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</si>
  <si>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</si>
  <si>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</si>
  <si>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</si>
  <si>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</si>
  <si>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</si>
  <si>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</si>
  <si>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</si>
  <si>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</si>
  <si>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</si>
  <si>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</si>
  <si>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</si>
  <si>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</si>
  <si>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</si>
  <si>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</si>
  <si>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</si>
  <si>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</si>
  <si>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</si>
  <si>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</si>
  <si>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</si>
  <si>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</si>
  <si>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</si>
  <si>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</si>
  <si>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</si>
  <si>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</si>
  <si>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</si>
  <si>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</si>
  <si>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</si>
  <si>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</si>
  <si>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</si>
  <si>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</si>
  <si>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</si>
  <si>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</si>
  <si>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</si>
  <si>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</si>
  <si>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</si>
  <si>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</si>
  <si>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</si>
  <si>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</si>
  <si>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</si>
  <si>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</si>
  <si>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</si>
  <si>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</si>
  <si>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</si>
  <si>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</si>
  <si>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</si>
  <si>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</si>
  <si>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</si>
  <si>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</si>
  <si>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</si>
  <si>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</si>
  <si>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</si>
  <si>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</si>
  <si>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</si>
  <si>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</si>
  <si>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</si>
  <si>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</si>
  <si>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</si>
  <si>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</si>
  <si>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</si>
  <si>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</si>
  <si>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</si>
  <si>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</si>
  <si>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</si>
  <si>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</si>
  <si>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</si>
  <si>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</si>
  <si>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</si>
  <si>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</si>
  <si>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</si>
  <si>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</si>
  <si>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</si>
  <si>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</si>
  <si>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</si>
  <si>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</si>
  <si>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</si>
  <si>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</si>
  <si>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</si>
  <si>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</si>
  <si>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</si>
  <si>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</si>
  <si>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</si>
  <si>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</si>
  <si>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</si>
  <si>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</si>
  <si>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</si>
  <si>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</si>
  <si>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</si>
  <si>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</si>
  <si>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</si>
  <si>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</si>
  <si>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</si>
  <si>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</si>
  <si>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</si>
  <si>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</si>
  <si>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</si>
  <si>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</si>
  <si>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</si>
  <si>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</si>
  <si>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</si>
  <si>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</si>
  <si>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</si>
  <si>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</si>
  <si>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</si>
  <si>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</si>
  <si>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</si>
  <si>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</si>
  <si>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</si>
  <si>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</si>
  <si>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</si>
  <si>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</si>
  <si>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</si>
  <si>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</si>
  <si>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</si>
  <si>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</si>
  <si>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</si>
  <si>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</si>
  <si>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</si>
  <si>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</si>
  <si>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</si>
  <si>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</si>
  <si>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</si>
  <si>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</si>
  <si>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</si>
  <si>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</si>
  <si>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</si>
  <si>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</si>
  <si>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</si>
  <si>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</si>
  <si>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</si>
  <si>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</si>
  <si>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</si>
  <si>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</si>
  <si>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</si>
  <si>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</si>
  <si>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</si>
  <si>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</si>
  <si>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</si>
  <si>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</si>
  <si>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</si>
  <si>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</si>
  <si>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</si>
  <si>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</si>
  <si>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</si>
  <si>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</si>
  <si>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</si>
  <si>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</si>
  <si>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</si>
  <si>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</si>
  <si>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</si>
  <si>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</si>
  <si>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</si>
  <si>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</si>
  <si>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</si>
  <si>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</si>
  <si>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</si>
  <si>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</si>
  <si>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</si>
  <si>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</si>
  <si>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</si>
  <si>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</si>
  <si>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</si>
  <si>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</si>
  <si>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</si>
  <si>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</si>
  <si>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</si>
  <si>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</si>
  <si>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</si>
  <si>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</si>
  <si>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</si>
  <si>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</si>
  <si>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</si>
  <si>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</si>
  <si>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</si>
  <si>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</si>
  <si>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</si>
  <si>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</si>
  <si>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</si>
  <si>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</si>
  <si>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</si>
  <si>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</si>
  <si>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</si>
  <si>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</si>
  <si>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</si>
  <si>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</si>
  <si>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</si>
  <si>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</si>
  <si>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</si>
  <si>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</si>
  <si>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</si>
  <si>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</si>
  <si>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</si>
  <si>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</si>
  <si>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</si>
  <si>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</si>
  <si>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</si>
  <si>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</si>
  <si>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</si>
  <si>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</si>
  <si>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</si>
  <si>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</si>
  <si>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</si>
  <si>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</si>
  <si>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</si>
  <si>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</si>
  <si>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</si>
  <si>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</si>
  <si>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</si>
  <si>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</si>
  <si>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</si>
  <si>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</si>
  <si>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</si>
  <si>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</si>
  <si>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</si>
  <si>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</si>
  <si>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</si>
  <si>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</si>
  <si>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</si>
  <si>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</si>
  <si>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</si>
  <si>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</si>
  <si>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</si>
  <si>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</si>
  <si>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</si>
  <si>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</si>
  <si>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</si>
  <si>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</si>
  <si>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</si>
  <si>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</si>
  <si>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</si>
  <si>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</si>
  <si>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</si>
  <si>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</si>
  <si>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</si>
  <si>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</si>
  <si>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</si>
  <si>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</si>
  <si>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</si>
  <si>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</si>
  <si>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</si>
  <si>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</si>
  <si>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</si>
  <si>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</si>
  <si>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</si>
  <si>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</si>
  <si>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</si>
  <si>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</si>
  <si>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</si>
  <si>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</si>
  <si>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</si>
  <si>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</si>
  <si>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</si>
  <si>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</si>
  <si>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</si>
  <si>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</si>
  <si>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</si>
  <si>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</si>
  <si>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</si>
  <si>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</si>
  <si>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</si>
  <si>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</si>
  <si>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</si>
  <si>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</si>
  <si>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</si>
  <si>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</si>
  <si>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</si>
  <si>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</si>
  <si>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</si>
  <si>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</si>
  <si>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</si>
  <si>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</si>
  <si>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</si>
  <si>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</si>
  <si>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</si>
  <si>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</si>
  <si>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</si>
  <si>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</si>
  <si>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</si>
  <si>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</si>
  <si>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</si>
  <si>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</si>
  <si>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</si>
  <si>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</si>
  <si>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</si>
  <si>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</si>
  <si>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</si>
  <si>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</si>
  <si>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</si>
  <si>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</si>
  <si>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</si>
  <si>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</si>
  <si>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</si>
  <si>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</si>
  <si>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</si>
  <si>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</si>
  <si>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</si>
  <si>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</si>
  <si>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</si>
  <si>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</si>
  <si>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</si>
  <si>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</si>
  <si>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</si>
  <si>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</si>
  <si>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</si>
  <si>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</si>
  <si>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</si>
  <si>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</si>
  <si>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</si>
  <si>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</si>
  <si>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</si>
  <si>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</si>
  <si>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</si>
  <si>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</si>
  <si>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</si>
  <si>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</si>
  <si>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</si>
  <si>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</si>
  <si>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</si>
  <si>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</si>
  <si>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</si>
  <si>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</si>
  <si>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</si>
  <si>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</si>
  <si>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</si>
  <si>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</si>
  <si>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</si>
  <si>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</si>
  <si>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</si>
  <si>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</si>
  <si>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</si>
  <si>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</si>
  <si>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</si>
  <si>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</si>
  <si>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</si>
  <si>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</si>
  <si>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</si>
  <si>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</si>
  <si>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</si>
  <si>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</si>
  <si>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</si>
  <si>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</si>
  <si>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</si>
  <si>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</si>
  <si>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</si>
  <si>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</si>
  <si>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</si>
  <si>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</si>
  <si>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</si>
  <si>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</si>
  <si>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</si>
  <si>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</si>
  <si>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</si>
  <si>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</si>
  <si>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</si>
  <si>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</si>
  <si>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</si>
  <si>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</si>
  <si>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</si>
  <si>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</si>
  <si>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</si>
  <si>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</si>
  <si>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</si>
  <si>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</si>
  <si>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</si>
  <si>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</si>
  <si>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</si>
  <si>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</si>
  <si>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</si>
  <si>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</si>
  <si>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</si>
  <si>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</si>
  <si>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</si>
  <si>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</si>
  <si>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</si>
  <si>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</si>
  <si>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</si>
  <si>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</si>
  <si>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</si>
  <si>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</si>
  <si>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</si>
  <si>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</si>
  <si>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</si>
  <si>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</si>
  <si>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</si>
  <si>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</si>
  <si>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</si>
  <si>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</si>
  <si>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</si>
  <si>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</si>
  <si>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</si>
  <si>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</si>
  <si>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</si>
  <si>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</si>
  <si>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</si>
  <si>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</si>
  <si>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</si>
  <si>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</si>
  <si>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</si>
  <si>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</si>
  <si>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</si>
  <si>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</si>
  <si>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</si>
  <si>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</si>
  <si>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</si>
  <si>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</si>
  <si>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</si>
  <si>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</si>
  <si>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</si>
  <si>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</si>
  <si>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</si>
  <si>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</si>
  <si>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</si>
  <si>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</si>
  <si>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</si>
  <si>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</si>
  <si>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</si>
  <si>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</si>
  <si>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</si>
  <si>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</si>
  <si>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</si>
  <si>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</si>
  <si>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</si>
  <si>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</si>
  <si>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</si>
  <si>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</si>
  <si>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</si>
  <si>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</si>
  <si>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</si>
  <si>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</si>
  <si>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</si>
  <si>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</si>
  <si>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</si>
  <si>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</si>
  <si>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</si>
  <si>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</si>
  <si>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</si>
  <si>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</si>
  <si>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</si>
  <si>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</si>
  <si>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</si>
  <si>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</si>
  <si>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</si>
  <si>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</si>
  <si>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</si>
  <si>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</si>
  <si>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</si>
  <si>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</si>
  <si>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</si>
  <si>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</si>
  <si>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</si>
  <si>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</si>
  <si>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</si>
  <si>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</si>
  <si>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</si>
  <si>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</si>
  <si>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</si>
  <si>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</si>
  <si>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</si>
  <si>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</si>
  <si>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</si>
  <si>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</si>
  <si>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</si>
  <si>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</si>
  <si>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</si>
  <si>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</si>
  <si>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</si>
  <si>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</si>
  <si>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</si>
  <si>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</si>
  <si>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</si>
  <si>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</si>
  <si>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</si>
  <si>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</si>
  <si>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</si>
  <si>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</si>
  <si>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</si>
  <si>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</si>
  <si>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</si>
  <si>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</si>
  <si>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</si>
  <si>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</si>
  <si>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</si>
  <si>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</si>
  <si>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</si>
  <si>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</si>
  <si>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</si>
  <si>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</si>
  <si>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</si>
  <si>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</si>
  <si>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</si>
  <si>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</si>
  <si>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</si>
  <si>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</si>
  <si>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</si>
  <si>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</si>
  <si>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</si>
  <si>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</si>
  <si>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</si>
  <si>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</si>
  <si>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</si>
  <si>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</si>
  <si>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</si>
  <si>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</si>
  <si>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</si>
  <si>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</si>
  <si>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</si>
  <si>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</si>
  <si>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</si>
  <si>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</si>
  <si>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</si>
  <si>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</si>
  <si>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</si>
  <si>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</si>
  <si>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</si>
  <si>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</si>
  <si>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</si>
  <si>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</si>
  <si>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</si>
  <si>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</si>
  <si>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</si>
  <si>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</si>
  <si>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</si>
  <si>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</si>
  <si>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</si>
  <si>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</si>
  <si>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</si>
  <si>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</si>
  <si>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</si>
  <si>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</si>
  <si>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</si>
  <si>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</si>
  <si>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</si>
  <si>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</si>
  <si>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</si>
  <si>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</si>
  <si>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</si>
  <si>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</si>
  <si>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</si>
  <si>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</si>
  <si>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</si>
  <si>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</si>
  <si>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</si>
  <si>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</si>
  <si>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</si>
  <si>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</si>
  <si>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</si>
  <si>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</si>
  <si>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</si>
  <si>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</si>
  <si>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</si>
  <si>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</si>
  <si>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</si>
  <si>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</si>
  <si>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</si>
  <si>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</si>
  <si>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</si>
  <si>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</si>
  <si>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</si>
  <si>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</si>
  <si>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</si>
  <si>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</si>
  <si>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</si>
  <si>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</si>
  <si>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</si>
  <si>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</si>
  <si>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</si>
  <si>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</si>
  <si>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</si>
  <si>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</si>
  <si>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</si>
  <si>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</si>
  <si>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</si>
  <si>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</si>
  <si>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</si>
  <si>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</si>
  <si>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</si>
  <si>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</si>
  <si>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</si>
  <si>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</si>
  <si>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</si>
  <si>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</si>
  <si>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</si>
  <si>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</si>
  <si>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</si>
  <si>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</si>
  <si>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</si>
  <si>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</si>
  <si>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</si>
  <si>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</si>
  <si>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</si>
  <si>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</si>
  <si>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</si>
  <si>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</si>
  <si>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</si>
  <si>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</si>
  <si>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</si>
  <si>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</si>
  <si>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</si>
  <si>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</si>
  <si>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</si>
  <si>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</si>
  <si>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</si>
  <si>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</si>
  <si>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</si>
  <si>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</si>
  <si>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</si>
  <si>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</si>
  <si>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</si>
  <si>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</si>
  <si>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</si>
  <si>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</si>
  <si>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</si>
  <si>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</si>
  <si>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</si>
  <si>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</si>
  <si>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</si>
  <si>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</si>
  <si>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</si>
  <si>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</si>
  <si>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</si>
  <si>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</si>
  <si>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</si>
  <si>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</si>
  <si>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</si>
  <si>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</si>
  <si>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</si>
  <si>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</si>
  <si>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</si>
  <si>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</si>
  <si>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</si>
  <si>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</si>
  <si>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</si>
  <si>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</si>
  <si>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</si>
  <si>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</si>
  <si>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</si>
  <si>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</si>
  <si>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</si>
  <si>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</si>
  <si>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</si>
  <si>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</si>
  <si>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</si>
  <si>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</si>
  <si>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</si>
  <si>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</si>
  <si>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</si>
  <si>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</si>
  <si>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</si>
  <si>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</si>
  <si>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</si>
  <si>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</si>
  <si>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</si>
  <si>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</si>
  <si>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</si>
  <si>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</si>
  <si>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</si>
  <si>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</si>
  <si>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</si>
  <si>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</si>
  <si>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</si>
  <si>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</si>
  <si>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</si>
  <si>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</si>
  <si>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</si>
  <si>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</si>
  <si>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</si>
  <si>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</si>
  <si>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</si>
  <si>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</si>
  <si>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</si>
  <si>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</si>
  <si>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</si>
  <si>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</si>
  <si>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</si>
  <si>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</si>
  <si>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</si>
  <si>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</si>
  <si>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</si>
  <si>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</si>
  <si>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</si>
  <si>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</si>
  <si>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</si>
  <si>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</si>
  <si>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</si>
  <si>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</si>
  <si>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</si>
  <si>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</si>
  <si>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</si>
  <si>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</si>
  <si>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</si>
  <si>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</si>
  <si>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</si>
  <si>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</si>
  <si>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</si>
  <si>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</si>
  <si>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</si>
  <si>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</si>
  <si>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</si>
  <si>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</si>
  <si>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</si>
  <si>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</si>
  <si>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</si>
  <si>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</si>
  <si>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</si>
  <si>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</si>
  <si>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</si>
  <si>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</si>
  <si>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</si>
  <si>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</si>
  <si>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</si>
  <si>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</si>
  <si>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</si>
  <si>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</si>
  <si>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</si>
  <si>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</si>
  <si>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</si>
  <si>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</si>
  <si>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</si>
  <si>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</si>
  <si>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</si>
  <si>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</si>
  <si>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</si>
  <si>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</si>
  <si>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</si>
  <si>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</si>
  <si>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</si>
  <si>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</si>
  <si>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</si>
  <si>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</si>
  <si>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</si>
  <si>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</si>
  <si>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</si>
  <si>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</si>
  <si>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</si>
  <si>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</si>
  <si>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</si>
  <si>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</si>
  <si>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</si>
  <si>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</si>
  <si>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</si>
  <si>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</si>
  <si>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</si>
  <si>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</si>
  <si>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</si>
  <si>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</si>
  <si>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</si>
  <si>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</si>
  <si>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</si>
  <si>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</si>
  <si>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</si>
  <si>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</si>
  <si>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</si>
  <si>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</si>
  <si>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</si>
  <si>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</si>
  <si>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</si>
  <si>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</si>
  <si>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</si>
  <si>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</si>
  <si>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</si>
  <si>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</si>
  <si>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</si>
  <si>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</si>
  <si>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</si>
  <si>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</si>
  <si>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</si>
  <si>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</si>
  <si>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</si>
  <si>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</si>
  <si>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</si>
  <si>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</si>
  <si>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</si>
  <si>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</si>
  <si>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</si>
  <si>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</si>
  <si>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</si>
  <si>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</si>
  <si>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</si>
  <si>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</si>
  <si>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</si>
  <si>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</si>
  <si>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</si>
  <si>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</si>
  <si>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</si>
  <si>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</si>
  <si>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</si>
  <si>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</si>
  <si>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</si>
  <si>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</si>
  <si>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</si>
  <si>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</si>
  <si>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</si>
  <si>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</si>
  <si>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</si>
  <si>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</si>
  <si>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</si>
  <si>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</si>
  <si>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</si>
  <si>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</si>
  <si>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</si>
  <si>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</si>
  <si>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</si>
  <si>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</si>
  <si>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</si>
  <si>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</si>
  <si>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</si>
  <si>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</si>
  <si>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</si>
  <si>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</si>
  <si>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</si>
  <si>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</si>
  <si>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</si>
  <si>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</si>
  <si>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</si>
  <si>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</si>
  <si>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</si>
  <si>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</si>
  <si>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</si>
  <si>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</si>
  <si>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</si>
  <si>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</si>
  <si>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</si>
  <si>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</si>
  <si>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</si>
  <si>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</si>
  <si>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</si>
  <si>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</si>
  <si>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</si>
  <si>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</si>
  <si>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</si>
  <si>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</si>
  <si>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</si>
  <si>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</si>
  <si>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</si>
  <si>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</si>
  <si>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</si>
  <si>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</si>
  <si>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</si>
  <si>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</si>
  <si>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</si>
  <si>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</si>
  <si>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</si>
  <si>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</si>
  <si>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</si>
  <si>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</si>
  <si>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</si>
  <si>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</si>
  <si>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</si>
  <si>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</si>
  <si>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</si>
  <si>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</si>
  <si>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</si>
  <si>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</si>
  <si>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</si>
  <si>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</si>
  <si>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</si>
  <si>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</si>
  <si>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</si>
  <si>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</si>
  <si>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</si>
  <si>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</si>
  <si>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</si>
  <si>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</si>
  <si>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</si>
  <si>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</si>
  <si>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</si>
  <si>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</si>
  <si>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</si>
  <si>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</si>
  <si>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</si>
  <si>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</si>
  <si>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</si>
  <si>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</si>
  <si>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</si>
  <si>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</si>
  <si>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</si>
  <si>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</si>
  <si>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</si>
  <si>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</si>
  <si>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</si>
  <si>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</si>
  <si>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</si>
  <si>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</si>
  <si>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</si>
  <si>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</si>
  <si>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</si>
  <si>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</si>
  <si>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</si>
  <si>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</si>
  <si>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</si>
  <si>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</si>
  <si>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</si>
  <si>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</si>
  <si>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</si>
  <si>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</si>
  <si>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</si>
  <si>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</si>
  <si>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</si>
  <si>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</si>
  <si>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</si>
  <si>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</si>
  <si>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</si>
  <si>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</si>
  <si>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</si>
  <si>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</si>
  <si>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</si>
  <si>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</si>
  <si>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</si>
  <si>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</si>
  <si>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</si>
  <si>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</si>
  <si>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</si>
  <si>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</si>
  <si>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</si>
  <si>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</si>
  <si>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</si>
  <si>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</si>
  <si>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</si>
  <si>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</si>
  <si>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</si>
  <si>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</si>
  <si>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</si>
  <si>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</si>
  <si>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</si>
  <si>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</si>
  <si>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</si>
  <si>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</si>
  <si>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</si>
  <si>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</si>
  <si>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</si>
  <si>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</si>
  <si>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</si>
  <si>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</si>
  <si>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</si>
  <si>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</si>
  <si>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</si>
  <si>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</si>
  <si>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</si>
  <si>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</si>
  <si>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</si>
  <si>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</si>
  <si>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</si>
  <si>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</si>
  <si>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</si>
  <si>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</si>
  <si>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</si>
  <si>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</si>
  <si>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</si>
  <si>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</si>
  <si>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</si>
  <si>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</si>
  <si>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</si>
  <si>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</si>
  <si>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</si>
  <si>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</si>
  <si>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</si>
  <si>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</si>
  <si>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</si>
  <si>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</si>
  <si>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</si>
  <si>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</si>
  <si>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</si>
  <si>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</si>
  <si>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</si>
  <si>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</si>
  <si>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</si>
  <si>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</si>
  <si>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</si>
  <si>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</si>
  <si>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</si>
  <si>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</si>
  <si>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</si>
  <si>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</si>
  <si>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</si>
  <si>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</si>
  <si>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</si>
  <si>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</si>
  <si>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</si>
  <si>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</si>
  <si>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</si>
  <si>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</si>
  <si>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</si>
  <si>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</si>
  <si>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</si>
  <si>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</si>
  <si>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</si>
  <si>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</si>
  <si>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</si>
  <si>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</si>
  <si>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</si>
  <si>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</si>
  <si>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</si>
  <si>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</si>
  <si>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</si>
  <si>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</si>
  <si>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</si>
  <si>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</si>
  <si>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</si>
  <si>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</si>
  <si>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</si>
  <si>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</si>
  <si>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</si>
  <si>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</si>
  <si>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</si>
  <si>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</si>
  <si>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</si>
  <si>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</si>
  <si>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</si>
  <si>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</si>
  <si>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</si>
  <si>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</si>
  <si>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</si>
  <si>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</si>
  <si>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</si>
  <si>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</si>
  <si>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</si>
  <si>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</si>
  <si>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</si>
  <si>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</si>
  <si>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</si>
  <si>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</si>
  <si>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</si>
  <si>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</si>
  <si>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</si>
  <si>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</si>
  <si>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</si>
  <si>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</si>
  <si>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</si>
  <si>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</si>
  <si>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</si>
  <si>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</si>
  <si>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</si>
  <si>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</si>
  <si>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</si>
  <si>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</si>
  <si>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</si>
  <si>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</si>
  <si>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</si>
  <si>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</si>
  <si>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</si>
  <si>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</si>
  <si>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</si>
  <si>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</si>
  <si>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</si>
  <si>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</si>
  <si>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</si>
  <si>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</si>
  <si>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</si>
  <si>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</si>
  <si>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</si>
  <si>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</si>
  <si>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</si>
  <si>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</si>
  <si>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</si>
  <si>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</si>
  <si>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</si>
  <si>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</si>
  <si>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</si>
  <si>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</si>
  <si>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</si>
  <si>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</si>
  <si>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</si>
  <si>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</si>
  <si>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</si>
  <si>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</si>
  <si>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</si>
  <si>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</si>
  <si>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</si>
  <si>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</si>
  <si>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</si>
  <si>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</si>
  <si>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</si>
  <si>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</si>
  <si>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</si>
  <si>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</si>
  <si>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</si>
  <si>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</si>
  <si>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</si>
  <si>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</si>
  <si>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</si>
  <si>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</si>
  <si>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</si>
  <si>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</si>
  <si>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</si>
  <si>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</si>
  <si>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</si>
  <si>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</si>
  <si>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</si>
  <si>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</si>
  <si>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</si>
  <si>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</si>
  <si>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</si>
  <si>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</si>
  <si>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</si>
  <si>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</si>
  <si>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</si>
  <si>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</si>
  <si>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</si>
  <si>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</si>
  <si>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</si>
  <si>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</si>
  <si>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</si>
  <si>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</si>
  <si>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</si>
  <si>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</si>
  <si>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</si>
  <si>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</si>
  <si>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</si>
  <si>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</si>
  <si>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</si>
  <si>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</si>
  <si>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</si>
  <si>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</si>
  <si>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</si>
  <si>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</si>
  <si>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</si>
  <si>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</si>
  <si>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</si>
  <si>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</si>
  <si>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</si>
  <si>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</si>
  <si>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</si>
  <si>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</si>
  <si>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</si>
  <si>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</si>
  <si>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</si>
  <si>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</si>
  <si>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</si>
  <si>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</si>
  <si>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</si>
  <si>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</si>
  <si>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</si>
  <si>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</si>
  <si>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</si>
  <si>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</si>
  <si>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</si>
  <si>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</si>
  <si>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</si>
  <si>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</si>
  <si>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</si>
  <si>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</si>
  <si>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</si>
  <si>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</si>
  <si>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</si>
  <si>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</si>
  <si>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</si>
  <si>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</si>
  <si>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</si>
  <si>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</si>
  <si>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</si>
  <si>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</si>
  <si>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</si>
  <si>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</si>
  <si>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</si>
  <si>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</si>
  <si>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</si>
  <si>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</si>
  <si>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</si>
  <si>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</si>
  <si>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</si>
  <si>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</si>
  <si>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</si>
  <si>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</si>
  <si>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</si>
  <si>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</si>
  <si>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</si>
  <si>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</si>
  <si>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</si>
  <si>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</si>
  <si>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</si>
  <si>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</si>
  <si>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</si>
  <si>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</si>
  <si>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</si>
  <si>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</si>
  <si>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</si>
  <si>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</si>
  <si>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</si>
  <si>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</si>
  <si>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</si>
  <si>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</si>
  <si>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</si>
  <si>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</si>
  <si>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</si>
  <si>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</si>
  <si>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</si>
  <si>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</si>
  <si>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</si>
  <si>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</si>
  <si>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</si>
  <si>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</si>
  <si>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</si>
  <si>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</si>
  <si>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</si>
  <si>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</si>
  <si>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</si>
  <si>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</si>
  <si>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</si>
  <si>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</si>
  <si>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</si>
  <si>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</si>
  <si>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</si>
  <si>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</si>
  <si>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</si>
  <si>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</si>
  <si>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</si>
  <si>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</si>
  <si>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</si>
  <si>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</si>
  <si>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</si>
  <si>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</si>
  <si>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</si>
  <si>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</si>
  <si>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</si>
  <si>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</si>
  <si>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</si>
  <si>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</si>
  <si>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</si>
  <si>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</si>
  <si>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</si>
  <si>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</si>
  <si>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</si>
  <si>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</si>
  <si>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</si>
  <si>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</si>
  <si>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</si>
  <si>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</si>
  <si>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</si>
  <si>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</si>
  <si>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</si>
  <si>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</si>
  <si>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</si>
  <si>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</si>
  <si>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</si>
  <si>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</si>
  <si>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</si>
  <si>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</si>
  <si>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</si>
  <si>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</si>
  <si>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</si>
  <si>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</si>
  <si>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</si>
  <si>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</si>
  <si>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</si>
  <si>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</si>
  <si>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</si>
  <si>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</si>
  <si>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</si>
  <si>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</si>
  <si>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</si>
  <si>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</si>
  <si>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</si>
  <si>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</si>
  <si>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</si>
  <si>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</si>
  <si>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</si>
  <si>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</si>
  <si>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</si>
  <si>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</si>
  <si>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</si>
  <si>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</si>
  <si>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</si>
  <si>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</si>
  <si>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</si>
  <si>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</si>
  <si>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</si>
  <si>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</si>
  <si>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</si>
  <si>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</si>
  <si>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</si>
  <si>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</si>
  <si>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</si>
  <si>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</si>
  <si>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</si>
  <si>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</si>
  <si>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</si>
  <si>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</si>
  <si>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</si>
  <si>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</si>
  <si>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</si>
  <si>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</si>
  <si>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</si>
  <si>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</si>
  <si>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</si>
  <si>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</si>
  <si>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</si>
  <si>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</si>
  <si>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</si>
  <si>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</si>
  <si>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</si>
  <si>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</si>
  <si>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</si>
  <si>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</si>
  <si>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</si>
  <si>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</si>
  <si>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</si>
  <si>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</si>
  <si>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</si>
  <si>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</si>
  <si>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</si>
  <si>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</si>
  <si>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</si>
  <si>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</si>
  <si>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</si>
  <si>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</si>
  <si>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</si>
  <si>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</si>
  <si>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</si>
  <si>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</si>
  <si>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</si>
  <si>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</si>
  <si>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</si>
  <si>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</si>
  <si>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</si>
  <si>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</si>
  <si>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</si>
  <si>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</si>
  <si>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</si>
  <si>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</si>
  <si>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</si>
  <si>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</si>
  <si>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</si>
  <si>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</si>
  <si>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</si>
  <si>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</si>
  <si>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</si>
  <si>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</si>
  <si>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</si>
  <si>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</si>
  <si>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</si>
  <si>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</si>
  <si>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</si>
  <si>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</si>
  <si>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</si>
  <si>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</si>
  <si>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</si>
  <si>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</si>
  <si>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</si>
  <si>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</si>
  <si>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</si>
  <si>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</si>
  <si>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</si>
  <si>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</si>
  <si>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</si>
  <si>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</si>
  <si>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</si>
  <si>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</si>
  <si>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</si>
  <si>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</si>
  <si>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</si>
  <si>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</si>
  <si>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</si>
  <si>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</si>
  <si>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</si>
  <si>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</si>
  <si>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</si>
  <si>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</si>
  <si>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</si>
  <si>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</si>
  <si>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</si>
  <si>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</si>
  <si>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</si>
  <si>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</si>
  <si>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</si>
  <si>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</si>
  <si>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</si>
  <si>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</si>
  <si>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</si>
  <si>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</si>
  <si>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</si>
  <si>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</si>
  <si>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</si>
  <si>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</si>
  <si>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</si>
  <si>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</si>
  <si>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</si>
  <si>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</si>
  <si>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</si>
  <si>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</si>
  <si>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</si>
  <si>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</si>
  <si>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</si>
  <si>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</si>
  <si>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</si>
  <si>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</si>
  <si>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</si>
  <si>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</si>
  <si>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</si>
  <si>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</si>
  <si>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</si>
  <si>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</si>
  <si>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</si>
  <si>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</si>
  <si>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</si>
  <si>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</si>
  <si>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</si>
  <si>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</si>
  <si>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</si>
  <si>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</si>
  <si>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</si>
  <si>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</si>
  <si>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</si>
  <si>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</si>
  <si>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</si>
  <si>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</si>
  <si>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</si>
  <si>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</si>
  <si>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</si>
  <si>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</si>
  <si>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</si>
  <si>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</si>
  <si>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</si>
  <si>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</si>
  <si>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</si>
  <si>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</si>
  <si>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</si>
  <si>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</si>
  <si>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</si>
  <si>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</si>
  <si>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</si>
  <si>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</si>
  <si>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</si>
  <si>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</si>
  <si>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</si>
  <si>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</si>
  <si>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</si>
  <si>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</si>
  <si>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</si>
  <si>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</si>
  <si>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</si>
  <si>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</si>
  <si>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</si>
  <si>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</si>
  <si>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</si>
  <si>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</si>
  <si>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</si>
  <si>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</si>
  <si>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</si>
  <si>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</si>
  <si>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</si>
  <si>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</si>
  <si>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</si>
  <si>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</si>
  <si>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</si>
  <si>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</si>
  <si>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</si>
  <si>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</si>
  <si>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</si>
  <si>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</si>
  <si>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</si>
  <si>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</si>
  <si>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</si>
  <si>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</si>
  <si>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</si>
  <si>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</si>
  <si>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</si>
  <si>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</si>
  <si>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</si>
  <si>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</si>
  <si>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</si>
  <si>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</si>
  <si>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</si>
  <si>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</si>
  <si>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</si>
  <si>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</si>
  <si>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</si>
  <si>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</si>
  <si>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</si>
  <si>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</si>
  <si>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</si>
  <si>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</si>
  <si>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</si>
  <si>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</si>
  <si>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</si>
  <si>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</si>
  <si>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</si>
  <si>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</si>
  <si>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</si>
  <si>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</si>
  <si>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</si>
  <si>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</si>
  <si>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</si>
  <si>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</si>
  <si>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</si>
  <si>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</si>
  <si>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</si>
  <si>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</si>
  <si>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</si>
  <si>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</si>
  <si>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</si>
  <si>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</si>
  <si>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</si>
  <si>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</si>
  <si>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</si>
  <si>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</si>
  <si>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</si>
  <si>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</si>
  <si>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</si>
  <si>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</si>
  <si>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</si>
  <si>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</si>
  <si>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</si>
  <si>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</si>
  <si>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</si>
  <si>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</si>
  <si>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</si>
  <si>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</si>
  <si>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</si>
  <si>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</si>
  <si>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</si>
  <si>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</si>
  <si>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</si>
  <si>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</si>
  <si>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</si>
  <si>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</si>
  <si>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</si>
  <si>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</si>
  <si>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</si>
  <si>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</si>
  <si>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</si>
  <si>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</si>
  <si>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</si>
  <si>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</si>
  <si>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</si>
  <si>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</si>
  <si>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</si>
  <si>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</si>
  <si>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</si>
  <si>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</si>
  <si>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</si>
  <si>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</si>
  <si>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</si>
  <si>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</si>
  <si>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</si>
  <si>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</si>
  <si>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</si>
  <si>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</si>
  <si>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</si>
  <si>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</si>
  <si>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</si>
  <si>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</si>
  <si>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</si>
  <si>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</si>
  <si>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</si>
  <si>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</si>
  <si>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</si>
  <si>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</si>
  <si>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</si>
  <si>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</si>
  <si>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</si>
  <si>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</si>
  <si>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</si>
  <si>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</si>
  <si>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</si>
  <si>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</si>
  <si>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</si>
  <si>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</si>
  <si>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</si>
  <si>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</si>
  <si>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</si>
  <si>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</si>
  <si>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</si>
  <si>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</si>
  <si>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</si>
  <si>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</si>
  <si>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</si>
  <si>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</si>
  <si>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</si>
  <si>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</si>
  <si>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</si>
  <si>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</si>
  <si>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</si>
  <si>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</si>
  <si>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</si>
  <si>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</si>
  <si>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</si>
  <si>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</si>
  <si>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</si>
  <si>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</si>
  <si>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</si>
  <si>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</si>
  <si>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</si>
  <si>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</si>
  <si>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</si>
  <si>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</si>
  <si>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</si>
  <si>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</si>
  <si>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</si>
  <si>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</si>
  <si>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</si>
  <si>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</si>
  <si>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</si>
  <si>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</si>
  <si>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</si>
  <si>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</si>
  <si>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</si>
  <si>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</si>
  <si>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</si>
  <si>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</si>
  <si>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</si>
  <si>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</si>
  <si>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</si>
  <si>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</si>
  <si>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</si>
  <si>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</si>
  <si>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</si>
  <si>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</si>
  <si>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</si>
  <si>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</si>
  <si>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</si>
  <si>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</si>
  <si>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</si>
  <si>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</si>
  <si>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</si>
  <si>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</si>
  <si>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</si>
  <si>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</si>
  <si>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</si>
  <si>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</si>
  <si>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</si>
  <si>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</si>
  <si>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</si>
  <si>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</si>
  <si>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</si>
  <si>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</si>
  <si>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</si>
  <si>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</si>
  <si>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</si>
  <si>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</si>
  <si>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</si>
  <si>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</si>
  <si>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</si>
  <si>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</si>
  <si>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</si>
  <si>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</si>
  <si>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</si>
  <si>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</si>
  <si>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</si>
  <si>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</si>
  <si>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</si>
  <si>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</si>
  <si>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</si>
  <si>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</si>
  <si>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</si>
  <si>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</si>
  <si>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</si>
  <si>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</si>
  <si>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</si>
  <si>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</si>
  <si>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</si>
  <si>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</si>
  <si>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</si>
  <si>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</si>
  <si>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</si>
  <si>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</si>
  <si>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</si>
  <si>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</si>
  <si>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</si>
  <si>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</si>
  <si>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</si>
  <si>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</si>
  <si>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</si>
  <si>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</si>
  <si>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</si>
  <si>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</si>
  <si>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</si>
  <si>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</si>
  <si>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</si>
  <si>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</si>
  <si>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</si>
  <si>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</si>
  <si>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</si>
  <si>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</si>
  <si>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</si>
  <si>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</si>
  <si>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</si>
  <si>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</si>
  <si>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</si>
  <si>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</si>
  <si>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</si>
  <si>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</si>
  <si>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</si>
  <si>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</si>
  <si>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</si>
  <si>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</si>
  <si>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</si>
  <si>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</si>
  <si>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</si>
  <si>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</si>
  <si>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</si>
  <si>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</si>
  <si>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</si>
  <si>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</si>
  <si>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</si>
  <si>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</si>
  <si>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</si>
  <si>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</si>
  <si>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</si>
  <si>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</si>
  <si>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</si>
  <si>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</si>
  <si>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</si>
  <si>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</si>
  <si>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</si>
  <si>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</si>
  <si>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</si>
  <si>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</si>
  <si>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</si>
  <si>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</si>
  <si>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</si>
  <si>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</si>
  <si>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</si>
  <si>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</si>
  <si>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</si>
  <si>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</si>
  <si>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</si>
  <si>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</si>
  <si>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</si>
  <si>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</si>
  <si>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</si>
  <si>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</si>
  <si>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</si>
  <si>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</si>
  <si>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</si>
  <si>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</si>
  <si>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</si>
  <si>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</si>
  <si>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</si>
  <si>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</si>
  <si>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</si>
  <si>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</si>
  <si>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</si>
  <si>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</si>
  <si>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</si>
  <si>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</si>
  <si>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</si>
  <si>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</si>
  <si>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</si>
  <si>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</si>
  <si>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</si>
  <si>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</si>
  <si>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</si>
  <si>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</si>
  <si>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</si>
  <si>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</si>
  <si>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</si>
  <si>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</si>
  <si>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</si>
  <si>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</si>
  <si>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</si>
  <si>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</si>
  <si>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</si>
  <si>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</si>
  <si>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</si>
  <si>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</si>
  <si>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</si>
  <si>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</si>
  <si>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</si>
  <si>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</si>
  <si>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</si>
  <si>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</si>
  <si>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</si>
  <si>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</si>
  <si>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</si>
  <si>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</si>
  <si>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</si>
  <si>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</si>
  <si>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</si>
  <si>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</si>
  <si>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</si>
  <si>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</si>
  <si>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</si>
  <si>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</si>
  <si>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</si>
  <si>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</si>
  <si>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</si>
  <si>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</si>
  <si>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</si>
  <si>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</si>
  <si>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</si>
  <si>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</si>
  <si>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</si>
  <si>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</si>
  <si>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</si>
  <si>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</si>
  <si>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</si>
  <si>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</si>
  <si>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</si>
  <si>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</si>
  <si>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</si>
  <si>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</si>
  <si>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</si>
  <si>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</si>
  <si>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</si>
  <si>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</si>
  <si>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</si>
  <si>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</si>
  <si>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</si>
  <si>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</si>
  <si>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</si>
  <si>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</si>
  <si>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</si>
  <si>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</si>
  <si>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</si>
  <si>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</si>
  <si>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</si>
  <si>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</si>
  <si>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</si>
  <si>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</si>
  <si>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</si>
  <si>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</si>
  <si>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</si>
  <si>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</si>
  <si>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</si>
  <si>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</si>
  <si>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</si>
  <si>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</si>
  <si>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</si>
  <si>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</si>
  <si>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</si>
  <si>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</si>
  <si>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</si>
  <si>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</si>
  <si>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</si>
  <si>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</si>
  <si>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</si>
  <si>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</si>
  <si>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</si>
  <si>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</si>
  <si>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</si>
  <si>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</si>
  <si>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</si>
  <si>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</si>
  <si>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</si>
  <si>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</si>
  <si>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</si>
  <si>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</si>
  <si>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</si>
  <si>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</si>
  <si>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</si>
  <si>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</si>
  <si>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</si>
  <si>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</si>
  <si>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</si>
  <si>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</si>
  <si>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</si>
  <si>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</si>
  <si>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</si>
  <si>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</si>
  <si>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</si>
  <si>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</si>
  <si>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</si>
  <si>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</si>
  <si>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</si>
  <si>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</si>
  <si>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</si>
  <si>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</si>
  <si>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</si>
  <si>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</si>
  <si>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</si>
  <si>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</si>
  <si>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</si>
  <si>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</si>
  <si>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</si>
  <si>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</si>
  <si>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</si>
  <si>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</si>
  <si>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</si>
  <si>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</si>
  <si>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</si>
  <si>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</si>
  <si>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</si>
  <si>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</si>
  <si>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</si>
  <si>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</si>
  <si>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</si>
  <si>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</si>
  <si>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</si>
  <si>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</si>
  <si>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</si>
  <si>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</si>
  <si>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</si>
  <si>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</si>
  <si>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</si>
  <si>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</si>
  <si>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</si>
  <si>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</si>
  <si>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</si>
  <si>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</si>
  <si>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</si>
  <si>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</si>
  <si>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</si>
  <si>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</si>
  <si>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</si>
  <si>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</si>
  <si>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</si>
  <si>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</si>
  <si>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</si>
  <si>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</si>
  <si>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</si>
  <si>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</si>
  <si>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</si>
  <si>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</si>
  <si>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</si>
  <si>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</si>
  <si>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</si>
  <si>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</si>
  <si>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</si>
  <si>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</si>
  <si>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</si>
  <si>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</si>
  <si>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</si>
  <si>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</si>
  <si>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</si>
  <si>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</si>
  <si>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</si>
  <si>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</si>
  <si>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</si>
  <si>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</si>
  <si>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</si>
  <si>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</si>
  <si>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</si>
  <si>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</si>
  <si>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</si>
  <si>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</si>
  <si>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</si>
  <si>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</si>
  <si>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</si>
  <si>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</si>
  <si>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</si>
  <si>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</si>
  <si>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</si>
  <si>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</si>
  <si>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</si>
  <si>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</si>
  <si>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</si>
  <si>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</si>
  <si>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</si>
  <si>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</si>
  <si>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</si>
  <si>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</si>
  <si>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</si>
  <si>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</si>
  <si>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</si>
  <si>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</si>
  <si>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</si>
  <si>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</si>
  <si>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</si>
  <si>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</si>
  <si>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</si>
  <si>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</si>
  <si>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</si>
  <si>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</si>
  <si>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</si>
  <si>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</si>
  <si>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</si>
  <si>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</si>
  <si>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</si>
  <si>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</si>
  <si>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</si>
  <si>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</si>
  <si>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</si>
  <si>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</si>
  <si>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</si>
  <si>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</si>
  <si>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</si>
  <si>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</si>
  <si>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</si>
  <si>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</si>
  <si>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</si>
  <si>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</si>
  <si>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</si>
  <si>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</si>
  <si>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</si>
  <si>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</si>
  <si>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</si>
  <si>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</si>
  <si>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</si>
  <si>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</si>
  <si>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</si>
  <si>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</si>
  <si>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</si>
  <si>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</si>
  <si>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</si>
  <si>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</si>
  <si>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</si>
  <si>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</si>
  <si>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</si>
  <si>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</si>
  <si>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</si>
  <si>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</si>
  <si>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</si>
  <si>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</si>
  <si>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</si>
  <si>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</si>
  <si>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</si>
  <si>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</si>
  <si>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</si>
  <si>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</si>
  <si>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</si>
  <si>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</si>
  <si>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</si>
  <si>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</si>
  <si>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</si>
  <si>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</si>
  <si>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</si>
  <si>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</si>
  <si>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</si>
  <si>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</si>
  <si>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</si>
  <si>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</si>
  <si>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</si>
  <si>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</si>
  <si>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</si>
  <si>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</si>
  <si>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</si>
  <si>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</si>
  <si>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</si>
  <si>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</si>
  <si>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</si>
  <si>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</si>
  <si>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</si>
  <si>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</si>
  <si>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</si>
  <si>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</si>
  <si>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</si>
  <si>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</si>
  <si>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</si>
  <si>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</si>
  <si>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</si>
  <si>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</si>
  <si>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</si>
  <si>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</si>
  <si>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</si>
  <si>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</si>
  <si>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</si>
  <si>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</si>
  <si>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</si>
  <si>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</si>
  <si>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</si>
  <si>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</si>
  <si>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</si>
  <si>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</si>
  <si>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</si>
  <si>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</si>
  <si>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</si>
  <si>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</si>
  <si>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</si>
  <si>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</si>
  <si>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</si>
  <si>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</si>
  <si>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</si>
  <si>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</si>
  <si>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</si>
  <si>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</si>
  <si>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</si>
  <si>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</si>
  <si>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</si>
  <si>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</si>
  <si>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</si>
  <si>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</si>
  <si>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</si>
  <si>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</si>
  <si>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</si>
  <si>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</si>
  <si>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</si>
  <si>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</si>
  <si>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</si>
  <si>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</si>
  <si>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</si>
  <si>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</si>
  <si>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</si>
  <si>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</si>
  <si>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</si>
  <si>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</si>
  <si>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</si>
  <si>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</si>
  <si>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</si>
  <si>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</si>
  <si>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</si>
  <si>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</si>
  <si>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</si>
  <si>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</si>
  <si>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</si>
  <si>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</si>
  <si>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</si>
  <si>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</si>
  <si>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</si>
  <si>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</si>
  <si>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</si>
  <si>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</si>
  <si>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</si>
  <si>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</si>
  <si>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</si>
  <si>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</si>
  <si>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</si>
  <si>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</si>
  <si>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</si>
  <si>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</si>
  <si>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</si>
  <si>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</si>
  <si>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</si>
  <si>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</si>
  <si>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</si>
  <si>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</si>
  <si>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</si>
  <si>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</si>
  <si>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</si>
  <si>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</si>
  <si>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</si>
  <si>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</si>
  <si>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</si>
  <si>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</si>
  <si>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</si>
  <si>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</si>
  <si>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</si>
  <si>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</si>
  <si>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</si>
  <si>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</si>
  <si>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</si>
  <si>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</si>
  <si>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</si>
  <si>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</si>
  <si>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</si>
  <si>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</si>
  <si>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</si>
  <si>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</si>
  <si>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</si>
  <si>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</si>
  <si>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</si>
  <si>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</si>
  <si>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</si>
  <si>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</si>
  <si>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</si>
  <si>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</si>
  <si>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</si>
  <si>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</si>
  <si>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</si>
  <si>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</si>
  <si>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</si>
  <si>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</si>
  <si>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</si>
  <si>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</si>
  <si>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</si>
  <si>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</si>
  <si>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</si>
  <si>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</si>
  <si>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</si>
  <si>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</si>
  <si>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</si>
  <si>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</si>
  <si>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</si>
  <si>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</si>
  <si>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</si>
  <si>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</si>
  <si>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</si>
  <si>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</si>
  <si>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</si>
  <si>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</si>
  <si>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</si>
  <si>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</si>
  <si>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</si>
  <si>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</si>
  <si>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</si>
  <si>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</si>
  <si>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</si>
  <si>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</si>
  <si>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</si>
  <si>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</si>
  <si>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</si>
  <si>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</si>
  <si>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</si>
  <si>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</si>
  <si>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</si>
  <si>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</si>
  <si>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</si>
  <si>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</si>
  <si>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</si>
  <si>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</si>
  <si>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</si>
  <si>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</si>
  <si>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</si>
  <si>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</si>
  <si>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</si>
  <si>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</si>
  <si>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</si>
  <si>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</si>
  <si>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</si>
  <si>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</si>
  <si>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</si>
  <si>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</si>
  <si>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</si>
  <si>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</si>
  <si>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</si>
  <si>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</si>
  <si>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</si>
  <si>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</si>
  <si>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</si>
  <si>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</si>
  <si>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</si>
  <si>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</si>
  <si>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</si>
  <si>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</si>
  <si>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</si>
  <si>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</si>
  <si>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</si>
  <si>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</si>
  <si>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</si>
  <si>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</si>
  <si>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</si>
  <si>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</si>
  <si>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</si>
  <si>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</si>
  <si>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</si>
  <si>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</si>
  <si>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</si>
  <si>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</si>
  <si>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</si>
  <si>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</si>
  <si>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</si>
  <si>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</si>
  <si>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</si>
  <si>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</si>
  <si>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</si>
  <si>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</si>
  <si>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</si>
  <si>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</si>
  <si>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</si>
  <si>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</si>
  <si>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</si>
  <si>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</si>
  <si>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</si>
  <si>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</si>
  <si>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</si>
  <si>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</si>
  <si>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</si>
  <si>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</si>
  <si>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</si>
  <si>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</si>
  <si>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</si>
  <si>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</si>
  <si>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</si>
  <si>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</si>
  <si>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</si>
  <si>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</si>
  <si>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</si>
  <si>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</si>
  <si>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</si>
  <si>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</si>
  <si>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</si>
  <si>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</si>
  <si>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</si>
  <si>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</si>
  <si>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</si>
  <si>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</si>
  <si>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</si>
  <si>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</si>
  <si>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</si>
  <si>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</si>
  <si>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</si>
  <si>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</si>
  <si>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</si>
  <si>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</si>
  <si>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</si>
  <si>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</si>
  <si>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</si>
  <si>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</si>
  <si>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</si>
  <si>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</si>
  <si>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</si>
  <si>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</si>
  <si>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</si>
  <si>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</si>
  <si>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</si>
  <si>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</si>
  <si>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</si>
  <si>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</si>
  <si>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</si>
  <si>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</si>
  <si>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</si>
  <si>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</si>
  <si>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</si>
  <si>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</si>
  <si>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</si>
  <si>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</si>
  <si>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</si>
  <si>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</si>
  <si>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</si>
  <si>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</si>
  <si>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</si>
  <si>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</si>
  <si>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</si>
  <si>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</si>
  <si>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</si>
  <si>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</si>
  <si>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</si>
  <si>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</si>
  <si>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</si>
  <si>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</si>
  <si>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</si>
  <si>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</si>
  <si>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</si>
  <si>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</si>
  <si>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</si>
  <si>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</si>
  <si>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</si>
  <si>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</si>
  <si>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</si>
  <si>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</si>
  <si>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</si>
  <si>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</si>
  <si>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</si>
  <si>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</si>
  <si>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</si>
  <si>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</si>
  <si>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</si>
  <si>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</si>
  <si>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</si>
  <si>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</si>
  <si>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</si>
  <si>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</si>
  <si>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</si>
  <si>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</si>
  <si>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</si>
  <si>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</si>
  <si>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</si>
  <si>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</si>
  <si>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</si>
  <si>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</si>
  <si>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</si>
  <si>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</si>
  <si>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</si>
  <si>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</si>
  <si>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</si>
  <si>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</si>
  <si>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</si>
  <si>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</si>
  <si>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</si>
  <si>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</si>
  <si>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</si>
  <si>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</si>
  <si>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</si>
  <si>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</si>
  <si>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</si>
  <si>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</si>
  <si>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</si>
  <si>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</si>
  <si>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</si>
  <si>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</si>
  <si>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</si>
  <si>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</si>
  <si>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</si>
  <si>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</si>
  <si>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</si>
  <si>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</si>
  <si>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</si>
  <si>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</si>
  <si>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</si>
  <si>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</si>
  <si>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</si>
  <si>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</si>
  <si>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</si>
  <si>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</si>
  <si>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</si>
  <si>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</si>
  <si>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</si>
  <si>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</si>
  <si>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</si>
  <si>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</si>
  <si>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</si>
  <si>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</si>
  <si>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</si>
  <si>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</si>
  <si>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</si>
  <si>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</si>
  <si>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</si>
  <si>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</si>
  <si>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</si>
  <si>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</si>
  <si>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</si>
  <si>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</si>
  <si>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</si>
  <si>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</si>
  <si>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</si>
  <si>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</si>
  <si>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</si>
  <si>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</si>
  <si>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</si>
  <si>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</si>
  <si>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</si>
  <si>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</si>
  <si>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</si>
  <si>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</si>
  <si>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</si>
  <si>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</si>
  <si>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</si>
  <si>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</si>
  <si>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</si>
  <si>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</si>
  <si>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</si>
  <si>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</si>
  <si>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</si>
  <si>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</si>
  <si>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</si>
  <si>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</si>
  <si>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</si>
  <si>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</si>
  <si>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</si>
  <si>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</si>
  <si>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</si>
  <si>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</si>
  <si>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</si>
  <si>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</si>
  <si>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</si>
  <si>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</si>
  <si>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</si>
  <si>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</si>
  <si>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</si>
  <si>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</si>
  <si>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</si>
  <si>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</si>
  <si>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</si>
  <si>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</si>
  <si>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</si>
  <si>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</si>
  <si>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</si>
  <si>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</si>
  <si>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</si>
  <si>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</si>
  <si>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</si>
  <si>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</si>
  <si>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</si>
  <si>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</si>
  <si>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</si>
  <si>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</si>
  <si>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</si>
  <si>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</si>
  <si>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</si>
  <si>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</si>
  <si>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</si>
  <si>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</si>
  <si>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</si>
  <si>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</si>
  <si>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</si>
  <si>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</si>
  <si>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</si>
  <si>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</si>
  <si>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</si>
  <si>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</si>
  <si>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</si>
  <si>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</si>
  <si>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</si>
  <si>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</si>
  <si>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</si>
  <si>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</si>
  <si>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</si>
  <si>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</si>
  <si>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</si>
  <si>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</si>
  <si>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</si>
  <si>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</si>
  <si>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</si>
  <si>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</si>
  <si>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</si>
  <si>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</si>
  <si>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</si>
  <si>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</si>
  <si>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</si>
  <si>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</si>
  <si>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</si>
  <si>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</si>
  <si>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</si>
  <si>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</si>
  <si>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</si>
  <si>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</si>
  <si>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</si>
  <si>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</si>
  <si>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</si>
  <si>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</si>
  <si>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</si>
  <si>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</si>
  <si>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</si>
  <si>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</si>
  <si>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</si>
  <si>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</si>
  <si>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</si>
  <si>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</si>
  <si>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</si>
  <si>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</si>
  <si>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</si>
  <si>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</si>
  <si>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</si>
  <si>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</si>
  <si>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</si>
  <si>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</si>
  <si>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</si>
  <si>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</si>
  <si>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</si>
  <si>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</si>
  <si>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</si>
  <si>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</si>
  <si>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</si>
  <si>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</si>
  <si>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</si>
  <si>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</si>
  <si>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</si>
  <si>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</si>
  <si>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</si>
  <si>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</si>
  <si>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</si>
  <si>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</si>
  <si>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</si>
  <si>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</si>
  <si>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</si>
  <si>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</si>
  <si>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</si>
  <si>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</si>
  <si>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</si>
  <si>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</si>
  <si>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</si>
  <si>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</si>
  <si>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</si>
  <si>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</si>
  <si>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</si>
  <si>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</si>
  <si>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</si>
  <si>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</si>
  <si>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</si>
  <si>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</si>
  <si>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</si>
  <si>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</si>
  <si>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</si>
  <si>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</si>
  <si>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</si>
  <si>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</si>
  <si>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</si>
  <si>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</si>
  <si>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</si>
  <si>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</si>
  <si>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</si>
  <si>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</si>
  <si>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</si>
  <si>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</si>
  <si>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</si>
  <si>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</si>
  <si>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</si>
  <si>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</si>
  <si>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</si>
  <si>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</si>
  <si>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</si>
  <si>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</si>
  <si>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</si>
  <si>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</si>
  <si>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</si>
  <si>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</si>
  <si>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</si>
  <si>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</si>
  <si>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</si>
  <si>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</si>
  <si>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</si>
  <si>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</si>
  <si>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</si>
  <si>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</si>
  <si>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</si>
  <si>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</si>
  <si>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</si>
  <si>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</si>
  <si>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</si>
  <si>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</si>
  <si>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</si>
  <si>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</si>
  <si>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</si>
  <si>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</si>
  <si>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</si>
  <si>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</si>
  <si>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</si>
  <si>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</si>
  <si>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</si>
  <si>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</si>
  <si>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</si>
  <si>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</si>
  <si>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</si>
  <si>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</si>
  <si>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</si>
  <si>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</si>
  <si>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</si>
  <si>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</si>
  <si>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</si>
  <si>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</si>
  <si>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</si>
  <si>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</si>
  <si>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</si>
  <si>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</si>
  <si>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</si>
  <si>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</si>
  <si>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</si>
  <si>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</si>
  <si>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</si>
  <si>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</si>
  <si>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</si>
  <si>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</si>
  <si>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</si>
  <si>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</si>
  <si>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</si>
  <si>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</si>
  <si>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</si>
  <si>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</si>
  <si>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</si>
  <si>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</si>
  <si>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</si>
  <si>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</si>
  <si>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</si>
  <si>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</si>
  <si>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</si>
  <si>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</si>
  <si>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</si>
  <si>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</si>
  <si>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</si>
  <si>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</si>
  <si>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</si>
  <si>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</si>
  <si>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</si>
  <si>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</si>
  <si>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</si>
  <si>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</si>
  <si>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</si>
  <si>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</si>
  <si>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</si>
  <si>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</si>
  <si>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</si>
  <si>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</si>
  <si>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</si>
  <si>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</si>
  <si>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</si>
  <si>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</si>
  <si>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</si>
  <si>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</si>
  <si>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</si>
  <si>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</si>
  <si>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</si>
  <si>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</si>
  <si>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</si>
  <si>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</si>
  <si>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</si>
  <si>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</si>
  <si>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</si>
  <si>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</si>
  <si>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</si>
  <si>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</si>
  <si>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</si>
  <si>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</si>
  <si>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</si>
  <si>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</si>
  <si>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</si>
  <si>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</si>
  <si>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</si>
  <si>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</si>
  <si>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</si>
  <si>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</si>
  <si>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</si>
  <si>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</si>
  <si>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</si>
  <si>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</si>
  <si>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</si>
  <si>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</si>
  <si>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</si>
  <si>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</si>
  <si>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</si>
  <si>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</si>
  <si>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</si>
  <si>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</si>
  <si>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</si>
  <si>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</si>
  <si>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</si>
  <si>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</si>
  <si>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</si>
  <si>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</si>
  <si>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</si>
  <si>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</si>
  <si>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</si>
  <si>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</si>
  <si>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</si>
  <si>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</si>
  <si>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</si>
  <si>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</si>
  <si>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</si>
  <si>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</si>
  <si>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</si>
  <si>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</si>
  <si>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</si>
  <si>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</si>
  <si>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</si>
  <si>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</si>
  <si>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</si>
  <si>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</si>
  <si>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</si>
  <si>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</si>
  <si>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</si>
  <si>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</si>
  <si>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</si>
  <si>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</si>
  <si>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</si>
  <si>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</si>
  <si>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</si>
  <si>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</si>
  <si>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</si>
  <si>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</si>
  <si>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</si>
  <si>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</si>
  <si>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</si>
  <si>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</si>
  <si>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</si>
  <si>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</si>
  <si>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</si>
  <si>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</si>
  <si>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</si>
  <si>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</si>
  <si>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</si>
  <si>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</si>
  <si>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</si>
  <si>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</si>
  <si>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</si>
  <si>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</si>
  <si>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</si>
  <si>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</si>
  <si>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</si>
  <si>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</si>
  <si>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</si>
  <si>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</si>
  <si>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</si>
  <si>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</si>
  <si>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</si>
  <si>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</si>
  <si>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</si>
  <si>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</si>
  <si>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</si>
  <si>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</si>
  <si>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</si>
  <si>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</si>
  <si>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</si>
  <si>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</si>
  <si>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</si>
  <si>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</si>
  <si>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</si>
  <si>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</si>
  <si>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</si>
  <si>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</si>
  <si>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</si>
  <si>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</si>
  <si>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</si>
  <si>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</si>
  <si>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</si>
  <si>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</si>
  <si>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</si>
  <si>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</si>
  <si>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</si>
  <si>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</si>
  <si>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</si>
  <si>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</si>
  <si>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</si>
  <si>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</si>
  <si>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</si>
  <si>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</si>
  <si>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</si>
  <si>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</si>
  <si>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</si>
  <si>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</si>
  <si>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</si>
  <si>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</si>
  <si>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</si>
  <si>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</si>
  <si>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</si>
  <si>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</si>
  <si>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</si>
  <si>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</si>
  <si>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</si>
  <si>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</si>
  <si>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</si>
  <si>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</si>
  <si>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</si>
  <si>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</si>
  <si>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</si>
  <si>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</si>
  <si>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</si>
  <si>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</si>
  <si>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</si>
  <si>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</si>
  <si>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</si>
  <si>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</si>
  <si>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</si>
  <si>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</si>
  <si>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</si>
  <si>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</si>
  <si>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</si>
  <si>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</si>
  <si>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</si>
  <si>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</si>
  <si>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</si>
  <si>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</si>
  <si>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</si>
  <si>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</si>
  <si>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</si>
  <si>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</si>
  <si>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</si>
  <si>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</si>
  <si>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</si>
  <si>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</si>
  <si>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</si>
  <si>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</si>
  <si>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</si>
  <si>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</si>
  <si>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</si>
  <si>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</si>
  <si>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</si>
  <si>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</si>
  <si>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</si>
  <si>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</si>
  <si>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</si>
  <si>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</si>
  <si>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</si>
  <si>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</si>
  <si>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</si>
  <si>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</si>
  <si>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</si>
  <si>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</si>
  <si>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</si>
  <si>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</si>
  <si>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</si>
  <si>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</si>
  <si>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</si>
  <si>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</si>
  <si>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</si>
  <si>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</si>
  <si>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</si>
  <si>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</si>
  <si>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</si>
  <si>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</si>
  <si>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</si>
  <si>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</si>
  <si>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</si>
  <si>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</si>
  <si>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</si>
  <si>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</si>
  <si>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</si>
  <si>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</si>
  <si>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</si>
  <si>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</si>
  <si>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</si>
  <si>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</si>
  <si>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</si>
  <si>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</si>
  <si>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</si>
  <si>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</si>
  <si>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</si>
  <si>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</si>
  <si>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</si>
  <si>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</si>
  <si>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</si>
  <si>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</si>
  <si>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</si>
  <si>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</si>
  <si>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</si>
  <si>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</si>
  <si>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</si>
  <si>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</si>
  <si>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</si>
  <si>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</si>
  <si>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</si>
  <si>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</si>
  <si>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</si>
  <si>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</si>
  <si>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</si>
  <si>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</si>
  <si>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</si>
  <si>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</si>
  <si>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</si>
  <si>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</si>
  <si>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</si>
  <si>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</si>
  <si>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</si>
  <si>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</si>
  <si>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</si>
  <si>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</si>
  <si>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</si>
  <si>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</si>
  <si>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</si>
  <si>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</si>
  <si>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</si>
  <si>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</si>
  <si>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</si>
  <si>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</si>
  <si>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</si>
  <si>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</si>
  <si>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</si>
  <si>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</si>
  <si>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</si>
  <si>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</si>
  <si>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</si>
  <si>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</si>
  <si>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</si>
  <si>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</si>
  <si>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</si>
  <si>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</si>
  <si>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</si>
  <si>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</si>
  <si>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</si>
  <si>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</si>
  <si>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</si>
  <si>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</si>
  <si>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</si>
  <si>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</si>
  <si>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</si>
  <si>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</si>
  <si>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</si>
  <si>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</si>
  <si>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</si>
  <si>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</si>
  <si>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</si>
  <si>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</si>
  <si>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</si>
  <si>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</si>
  <si>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</si>
  <si>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</si>
  <si>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</si>
  <si>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</si>
  <si>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</si>
  <si>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</si>
  <si>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</si>
  <si>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</si>
  <si>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</si>
  <si>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</si>
  <si>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</si>
  <si>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</si>
  <si>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</si>
  <si>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</si>
  <si>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</si>
  <si>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</si>
  <si>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</si>
  <si>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</si>
  <si>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</si>
  <si>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</si>
  <si>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</si>
  <si>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</si>
  <si>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</si>
  <si>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</si>
  <si>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</si>
  <si>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</si>
  <si>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</si>
  <si>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</si>
  <si>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</si>
  <si>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</si>
  <si>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</si>
  <si>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</si>
  <si>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</si>
  <si>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</si>
  <si>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</si>
  <si>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</si>
  <si>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</si>
  <si>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</si>
  <si>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</si>
  <si>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</si>
  <si>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</si>
  <si>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</si>
  <si>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</si>
  <si>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</si>
  <si>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</si>
  <si>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</si>
  <si>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</si>
  <si>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</si>
  <si>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</si>
  <si>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</si>
  <si>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</si>
  <si>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</si>
  <si>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</si>
  <si>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</si>
  <si>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</si>
  <si>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</si>
  <si>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</si>
  <si>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</si>
  <si>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</si>
  <si>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</si>
  <si>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</si>
  <si>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</si>
  <si>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</si>
  <si>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</si>
  <si>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</si>
  <si>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</si>
  <si>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</si>
  <si>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</si>
  <si>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</si>
  <si>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</si>
  <si>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</si>
  <si>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</si>
  <si>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</si>
  <si>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</si>
  <si>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</si>
  <si>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</si>
  <si>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</si>
  <si>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</si>
  <si>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</si>
  <si>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</si>
  <si>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</si>
  <si>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</si>
  <si>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</si>
  <si>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</si>
  <si>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</si>
  <si>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</si>
  <si>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</si>
  <si>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</si>
  <si>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</si>
  <si>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</si>
  <si>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</si>
  <si>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</si>
  <si>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</si>
  <si>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</si>
  <si>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</si>
  <si>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</si>
  <si>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</si>
  <si>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</si>
  <si>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</si>
  <si>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</si>
  <si>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</si>
  <si>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</si>
  <si>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</si>
  <si>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</si>
  <si>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</si>
  <si>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</si>
  <si>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</si>
  <si>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</si>
  <si>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</si>
  <si>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</si>
  <si>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</si>
  <si>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</si>
  <si>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</si>
  <si>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</si>
  <si>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</si>
  <si>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</si>
  <si>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</si>
  <si>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</si>
  <si>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</si>
  <si>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</si>
  <si>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</si>
  <si>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</si>
  <si>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</si>
  <si>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</si>
  <si>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</si>
  <si>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</si>
  <si>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</si>
  <si>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</si>
  <si>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</si>
  <si>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</si>
  <si>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</si>
  <si>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</si>
  <si>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</si>
  <si>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</si>
  <si>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</si>
  <si>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</si>
  <si>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</si>
  <si>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</si>
  <si>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</si>
  <si>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</si>
  <si>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</si>
  <si>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</si>
  <si>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</si>
  <si>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</si>
  <si>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</si>
  <si>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</si>
  <si>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</si>
  <si>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</si>
  <si>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</si>
  <si>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</si>
  <si>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</si>
  <si>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</si>
  <si>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</si>
  <si>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</si>
  <si>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</si>
  <si>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</si>
  <si>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</si>
  <si>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</si>
  <si>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</si>
  <si>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</si>
  <si>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</si>
  <si>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</si>
  <si>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</si>
  <si>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</si>
  <si>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</si>
  <si>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</si>
  <si>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</si>
  <si>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</si>
  <si>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</si>
  <si>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</si>
  <si>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</si>
  <si>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</si>
  <si>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</si>
  <si>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</si>
  <si>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</si>
  <si>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</si>
  <si>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</si>
  <si>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</si>
  <si>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</si>
  <si>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</si>
  <si>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</si>
  <si>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</si>
  <si>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</si>
  <si>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</si>
  <si>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</si>
  <si>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</si>
  <si>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</si>
  <si>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</si>
  <si>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</si>
  <si>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</si>
  <si>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</si>
  <si>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</si>
  <si>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</si>
  <si>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</si>
  <si>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</si>
  <si>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</si>
  <si>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</si>
  <si>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</si>
  <si>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</si>
  <si>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</si>
  <si>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</si>
  <si>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</si>
  <si>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</si>
  <si>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</si>
  <si>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</si>
  <si>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</si>
  <si>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</si>
  <si>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</si>
  <si>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</si>
  <si>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</si>
  <si>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</si>
  <si>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</si>
  <si>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</si>
  <si>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</si>
  <si>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</si>
  <si>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</si>
  <si>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</si>
  <si>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</si>
  <si>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</si>
  <si>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</si>
  <si>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</si>
  <si>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</si>
  <si>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</si>
  <si>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</si>
  <si>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</si>
  <si>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</si>
  <si>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</si>
  <si>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</si>
  <si>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</si>
  <si>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</si>
  <si>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</si>
  <si>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</si>
  <si>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</si>
  <si>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</si>
  <si>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</si>
  <si>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</si>
  <si>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</si>
  <si>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</si>
  <si>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</si>
  <si>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</si>
  <si>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</si>
  <si>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</si>
  <si>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</si>
  <si>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</si>
  <si>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</si>
  <si>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</si>
  <si>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</si>
  <si>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</si>
  <si>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</si>
  <si>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</si>
  <si>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</si>
  <si>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</si>
  <si>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</si>
  <si>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</si>
  <si>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</si>
  <si>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</si>
  <si>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</si>
  <si>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</si>
  <si>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</si>
  <si>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</si>
  <si>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</si>
  <si>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</si>
  <si>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</si>
  <si>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</si>
  <si>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</si>
  <si>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</si>
  <si>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</si>
  <si>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</si>
  <si>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</si>
  <si>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</si>
  <si>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</si>
  <si>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</si>
  <si>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</si>
  <si>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</si>
  <si>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</si>
  <si>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</si>
  <si>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</si>
  <si>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</si>
  <si>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</si>
  <si>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</si>
  <si>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</si>
  <si>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</si>
  <si>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</si>
  <si>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</si>
  <si>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</si>
  <si>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</si>
  <si>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</si>
  <si>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</si>
  <si>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</si>
  <si>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</si>
  <si>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</si>
  <si>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</si>
  <si>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</si>
  <si>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</si>
  <si>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</si>
  <si>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</si>
  <si>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</si>
  <si>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</si>
  <si>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</si>
  <si>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</si>
  <si>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</si>
  <si>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</si>
  <si>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</si>
  <si>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</si>
  <si>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</si>
  <si>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</si>
  <si>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</si>
  <si>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</si>
  <si>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</si>
  <si>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</si>
  <si>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</si>
  <si>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</si>
  <si>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</si>
  <si>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</si>
  <si>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</si>
  <si>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</si>
  <si>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</si>
  <si>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</si>
  <si>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</si>
  <si>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</si>
  <si>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</si>
  <si>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</si>
  <si>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</si>
  <si>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</si>
  <si>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</si>
  <si>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</si>
  <si>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</si>
  <si>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</si>
  <si>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</si>
  <si>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</si>
  <si>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</si>
  <si>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</si>
  <si>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</si>
  <si>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</si>
  <si>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</si>
  <si>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</si>
  <si>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</si>
  <si>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</si>
  <si>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</si>
  <si>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</si>
  <si>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</si>
  <si>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</si>
  <si>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</si>
  <si>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</si>
  <si>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</si>
  <si>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</si>
  <si>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</si>
  <si>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</si>
  <si>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</si>
  <si>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</si>
  <si>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</si>
  <si>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</si>
  <si>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</si>
  <si>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</si>
  <si>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</si>
  <si>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</si>
  <si>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</si>
  <si>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</si>
  <si>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</si>
  <si>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</si>
  <si>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</si>
  <si>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</si>
  <si>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</si>
  <si>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</si>
  <si>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</si>
  <si>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</si>
  <si>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</si>
  <si>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</si>
  <si>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</si>
  <si>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</si>
  <si>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</si>
  <si>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</si>
  <si>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</si>
  <si>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</si>
  <si>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</si>
  <si>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</si>
  <si>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</si>
  <si>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</si>
  <si>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</si>
  <si>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</si>
  <si>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</si>
  <si>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</si>
  <si>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</si>
  <si>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</si>
  <si>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</si>
  <si>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</si>
  <si>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</si>
  <si>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</si>
  <si>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</si>
  <si>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</si>
  <si>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</si>
  <si>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</si>
  <si>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</si>
  <si>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</si>
  <si>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</si>
  <si>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</si>
  <si>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</si>
  <si>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</si>
  <si>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</si>
  <si>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</si>
  <si>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</si>
  <si>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</si>
  <si>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</si>
  <si>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</si>
  <si>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</si>
  <si>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</si>
  <si>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</si>
  <si>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</si>
  <si>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</si>
  <si>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</si>
  <si>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</si>
  <si>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</si>
  <si>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</si>
  <si>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</si>
  <si>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</si>
  <si>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</si>
  <si>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</si>
  <si>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</si>
  <si>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</si>
  <si>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</si>
  <si>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</si>
  <si>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</si>
  <si>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</si>
  <si>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</si>
  <si>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</si>
  <si>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</si>
  <si>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</si>
  <si>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</si>
  <si>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</si>
  <si>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</si>
  <si>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</si>
  <si>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</si>
  <si>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</si>
  <si>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</si>
  <si>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</si>
  <si>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</si>
  <si>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</si>
  <si>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</si>
  <si>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</si>
  <si>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</si>
  <si>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</si>
  <si>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</si>
  <si>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</si>
  <si>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</si>
  <si>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</si>
  <si>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</si>
  <si>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</si>
  <si>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</si>
  <si>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</si>
  <si>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</si>
  <si>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</si>
  <si>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</si>
  <si>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</si>
  <si>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</si>
  <si>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</si>
  <si>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</si>
  <si>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</si>
  <si>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</si>
  <si>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</si>
  <si>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</si>
  <si>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</si>
  <si>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</si>
  <si>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</si>
  <si>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</si>
  <si>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</si>
  <si>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</si>
  <si>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</si>
  <si>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</si>
  <si>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</si>
  <si>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</si>
  <si>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</si>
  <si>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</si>
  <si>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</si>
  <si>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</si>
  <si>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</si>
  <si>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</si>
  <si>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</si>
  <si>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</si>
  <si>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</si>
  <si>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</si>
  <si>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</si>
  <si>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</si>
  <si>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</si>
  <si>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</si>
  <si>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</si>
  <si>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</si>
  <si>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</si>
  <si>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</si>
  <si>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</si>
  <si>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</si>
  <si>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</si>
  <si>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</si>
  <si>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</si>
  <si>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</si>
  <si>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</si>
  <si>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</si>
  <si>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</si>
  <si>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</si>
  <si>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</si>
  <si>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</si>
  <si>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</si>
  <si>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</si>
  <si>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</si>
  <si>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</si>
  <si>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</si>
  <si>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</si>
  <si>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</si>
  <si>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</si>
  <si>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</si>
  <si>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</si>
  <si>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</si>
  <si>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</si>
  <si>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</si>
  <si>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</si>
  <si>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</si>
  <si>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</si>
  <si>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</si>
  <si>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</si>
  <si>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</si>
  <si>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</si>
  <si>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</si>
  <si>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</si>
  <si>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</si>
  <si>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</si>
  <si>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</si>
  <si>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</si>
  <si>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</si>
  <si>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</si>
  <si>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</si>
  <si>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</si>
  <si>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</si>
  <si>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</si>
  <si>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</si>
  <si>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</si>
  <si>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</si>
  <si>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</si>
  <si>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</si>
  <si>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</si>
  <si>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</si>
  <si>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</si>
  <si>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</si>
  <si>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</si>
  <si>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</si>
  <si>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</si>
  <si>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</si>
  <si>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</si>
  <si>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</si>
  <si>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</si>
  <si>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</si>
  <si>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</si>
  <si>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</si>
  <si>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</si>
  <si>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</si>
  <si>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</si>
  <si>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</si>
  <si>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</si>
  <si>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</si>
  <si>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</si>
  <si>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</si>
  <si>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</si>
  <si>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</si>
  <si>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</si>
  <si>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</si>
  <si>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</si>
  <si>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</si>
  <si>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</si>
  <si>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</si>
  <si>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</si>
  <si>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</si>
  <si>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</si>
  <si>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</si>
  <si>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</si>
  <si>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</si>
  <si>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</si>
  <si>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</si>
  <si>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</si>
  <si>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</si>
  <si>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</si>
  <si>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</si>
  <si>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</si>
  <si>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</si>
  <si>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</si>
  <si>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</si>
  <si>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</si>
  <si>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</si>
  <si>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</si>
  <si>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</si>
  <si>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</si>
  <si>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</si>
  <si>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</si>
  <si>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</si>
  <si>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</si>
  <si>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</si>
  <si>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</si>
  <si>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</si>
  <si>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</si>
  <si>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</si>
  <si>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</si>
  <si>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</si>
  <si>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</si>
  <si>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</si>
  <si>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</si>
  <si>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</si>
  <si>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</si>
  <si>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</si>
  <si>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</si>
  <si>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</si>
  <si>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</si>
  <si>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</si>
  <si>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</si>
  <si>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</si>
  <si>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</si>
  <si>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</si>
  <si>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</si>
  <si>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</si>
  <si>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</si>
  <si>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</si>
  <si>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</si>
  <si>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</si>
  <si>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</si>
  <si>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</si>
  <si>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</si>
  <si>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</si>
  <si>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</si>
  <si>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</si>
  <si>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</si>
  <si>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</si>
  <si>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</si>
  <si>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</si>
  <si>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</si>
  <si>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</si>
  <si>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</si>
  <si>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</si>
  <si>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</si>
  <si>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</si>
  <si>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</si>
  <si>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</si>
  <si>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</si>
  <si>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</si>
  <si>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</si>
  <si>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</si>
  <si>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</si>
  <si>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</si>
  <si>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</si>
  <si>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</si>
  <si>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</si>
  <si>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</si>
  <si>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</si>
  <si>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</si>
  <si>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</si>
  <si>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</si>
  <si>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</si>
  <si>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</si>
  <si>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</si>
  <si>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</si>
  <si>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</si>
  <si>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</si>
  <si>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</si>
  <si>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</si>
  <si>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</si>
  <si>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</si>
  <si>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</si>
  <si>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</si>
  <si>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</si>
  <si>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</si>
  <si>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</si>
  <si>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</si>
  <si>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</si>
  <si>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</si>
  <si>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</si>
  <si>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</si>
  <si>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</si>
  <si>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</si>
  <si>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</si>
  <si>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</si>
  <si>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</si>
  <si>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</si>
  <si>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</si>
  <si>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</si>
  <si>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</si>
  <si>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</si>
  <si>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</si>
  <si>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</si>
  <si>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</si>
  <si>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</si>
  <si>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</si>
  <si>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</si>
  <si>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</si>
  <si>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</si>
  <si>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</si>
  <si>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</si>
  <si>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</si>
  <si>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</si>
  <si>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</si>
  <si>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</si>
  <si>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</si>
  <si>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</si>
  <si>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</si>
  <si>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</si>
  <si>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</si>
  <si>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</si>
  <si>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</si>
  <si>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</si>
  <si>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</si>
  <si>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</si>
  <si>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</si>
  <si>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</si>
  <si>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</si>
  <si>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</si>
  <si>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</si>
  <si>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</si>
  <si>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</si>
  <si>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</si>
  <si>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</si>
  <si>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</si>
  <si>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</si>
  <si>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</si>
  <si>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</si>
  <si>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</si>
  <si>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</si>
  <si>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</si>
  <si>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</si>
  <si>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</si>
  <si>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</si>
  <si>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</si>
  <si>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</si>
  <si>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</si>
  <si>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</si>
  <si>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</si>
  <si>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</si>
  <si>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</si>
  <si>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</si>
  <si>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</si>
  <si>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</si>
  <si>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</si>
  <si>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</si>
  <si>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</si>
  <si>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</si>
  <si>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</si>
  <si>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</si>
  <si>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</si>
  <si>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</si>
  <si>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</si>
  <si>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</si>
  <si>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</si>
  <si>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</si>
  <si>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</si>
  <si>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</si>
  <si>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</si>
  <si>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</si>
  <si>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</si>
  <si>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</si>
  <si>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</si>
  <si>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</si>
  <si>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</si>
  <si>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</si>
  <si>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</si>
  <si>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</si>
  <si>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</si>
  <si>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</si>
  <si>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</si>
  <si>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</si>
  <si>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</si>
  <si>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</si>
  <si>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</si>
  <si>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</si>
  <si>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</si>
  <si>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</si>
  <si>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</si>
  <si>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</si>
  <si>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</si>
  <si>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</si>
  <si>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</si>
  <si>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</si>
  <si>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</si>
  <si>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</si>
  <si>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</si>
  <si>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</si>
  <si>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</si>
  <si>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</si>
  <si>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</si>
  <si>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</si>
  <si>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</si>
  <si>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</si>
  <si>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</si>
  <si>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</si>
  <si>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</si>
  <si>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</si>
  <si>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</si>
  <si>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</si>
  <si>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</si>
  <si>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</si>
  <si>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</si>
  <si>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</si>
  <si>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</si>
  <si>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</si>
  <si>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</si>
  <si>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</si>
  <si>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</si>
  <si>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</si>
  <si>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</si>
  <si>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</si>
  <si>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</si>
  <si>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</si>
  <si>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</si>
  <si>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</si>
  <si>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</si>
  <si>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</si>
  <si>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</si>
  <si>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</si>
  <si>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</si>
  <si>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</si>
  <si>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</si>
  <si>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</si>
  <si>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</si>
  <si>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</si>
  <si>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</si>
  <si>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</si>
  <si>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</si>
  <si>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</si>
  <si>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</si>
  <si>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</si>
  <si>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</si>
  <si>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</si>
  <si>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</si>
  <si>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</si>
  <si>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</si>
  <si>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</si>
  <si>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</si>
  <si>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</si>
  <si>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</si>
  <si>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</si>
  <si>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</si>
  <si>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</si>
  <si>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</si>
  <si>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</si>
  <si>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</si>
  <si>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</si>
  <si>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</si>
  <si>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</si>
  <si>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</si>
  <si>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</si>
  <si>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</si>
  <si>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</si>
  <si>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</si>
  <si>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</si>
  <si>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</si>
  <si>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</si>
  <si>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</si>
  <si>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</si>
  <si>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</si>
  <si>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</si>
  <si>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</si>
  <si>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</si>
  <si>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</si>
  <si>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</si>
  <si>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</si>
  <si>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</si>
  <si>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</si>
  <si>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</si>
  <si>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</si>
  <si>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</si>
  <si>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</si>
  <si>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</si>
  <si>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</si>
  <si>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</si>
  <si>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</si>
  <si>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</si>
  <si>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</si>
  <si>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</si>
  <si>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</si>
  <si>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</si>
  <si>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</si>
  <si>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</si>
  <si>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</si>
  <si>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</si>
  <si>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</si>
  <si>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</si>
  <si>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</si>
  <si>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</si>
  <si>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</si>
  <si>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</si>
  <si>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</si>
  <si>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</si>
  <si>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</si>
  <si>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</si>
  <si>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</si>
  <si>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</si>
  <si>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</si>
  <si>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</si>
  <si>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</si>
  <si>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</si>
  <si>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</si>
  <si>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</si>
  <si>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</si>
  <si>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</si>
  <si>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</si>
  <si>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</si>
  <si>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</si>
  <si>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</si>
  <si>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</si>
  <si>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</si>
  <si>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</si>
  <si>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</si>
  <si>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</si>
  <si>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</si>
  <si>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</si>
  <si>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</si>
  <si>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</si>
  <si>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</si>
  <si>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</si>
  <si>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</si>
  <si>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</si>
  <si>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</si>
  <si>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</si>
  <si>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</si>
  <si>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</si>
  <si>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</si>
  <si>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</si>
  <si>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</si>
  <si>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</si>
  <si>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</si>
  <si>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</si>
  <si>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</si>
  <si>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</si>
  <si>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</si>
  <si>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</si>
  <si>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</si>
  <si>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</si>
  <si>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</si>
  <si>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</si>
  <si>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</si>
  <si>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</si>
  <si>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</si>
  <si>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</si>
  <si>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</si>
  <si>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</si>
  <si>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</si>
  <si>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</si>
  <si>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</si>
  <si>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</si>
  <si>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</si>
  <si>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</si>
  <si>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</si>
  <si>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</si>
  <si>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</si>
  <si>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</si>
  <si>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</si>
  <si>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</si>
  <si>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</si>
  <si>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</si>
  <si>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</si>
  <si>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</si>
  <si>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</si>
  <si>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</si>
  <si>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</si>
  <si>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</si>
  <si>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</si>
  <si>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</si>
  <si>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</si>
  <si>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</si>
  <si>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</si>
  <si>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</si>
  <si>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</si>
  <si>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</si>
  <si>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</si>
  <si>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</si>
  <si>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</si>
  <si>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</si>
  <si>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</si>
  <si>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</si>
  <si>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</si>
  <si>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</si>
  <si>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</si>
  <si>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</si>
  <si>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</si>
  <si>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</si>
  <si>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</si>
  <si>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</si>
  <si>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</si>
  <si>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</si>
  <si>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</si>
  <si>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</si>
  <si>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</si>
  <si>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</si>
  <si>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</si>
  <si>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</si>
  <si>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</si>
  <si>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</si>
  <si>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</si>
  <si>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</si>
  <si>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</si>
  <si>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</si>
  <si>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</si>
  <si>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</si>
  <si>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</si>
  <si>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</si>
  <si>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</si>
  <si>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</si>
  <si>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</si>
  <si>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</si>
  <si>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</si>
  <si>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</si>
  <si>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</si>
  <si>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</si>
  <si>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</si>
  <si>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</si>
  <si>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</si>
  <si>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</si>
  <si>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</si>
  <si>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</si>
  <si>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</si>
  <si>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</si>
  <si>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</si>
  <si>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</si>
  <si>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</si>
  <si>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</si>
  <si>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</si>
  <si>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</si>
  <si>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</si>
  <si>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</si>
  <si>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</si>
  <si>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</si>
  <si>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</si>
  <si>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</si>
  <si>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</si>
  <si>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</si>
  <si>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</si>
  <si>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</si>
  <si>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</si>
  <si>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</si>
  <si>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</si>
  <si>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</si>
  <si>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</si>
  <si>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</si>
  <si>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</si>
  <si>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</si>
  <si>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</si>
  <si>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</si>
  <si>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</si>
  <si>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</si>
  <si>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</si>
  <si>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</si>
  <si>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</si>
  <si>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</si>
  <si>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</si>
  <si>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</si>
  <si>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</si>
  <si>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</si>
  <si>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</si>
  <si>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</si>
  <si>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</si>
  <si>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</si>
  <si>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</si>
  <si>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</si>
  <si>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</si>
  <si>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</si>
  <si>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</si>
  <si>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</si>
  <si>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</si>
  <si>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</si>
  <si>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</si>
  <si>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</si>
  <si>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</si>
  <si>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</si>
  <si>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</si>
  <si>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</si>
  <si>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</si>
  <si>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</si>
  <si>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</si>
  <si>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</si>
  <si>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</si>
  <si>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</si>
  <si>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</si>
  <si>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</si>
  <si>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</si>
  <si>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</si>
  <si>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</si>
  <si>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</si>
  <si>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</si>
  <si>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</si>
  <si>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</si>
  <si>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</si>
  <si>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</si>
  <si>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</si>
  <si>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</si>
  <si>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</si>
  <si>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</si>
  <si>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</si>
  <si>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</si>
  <si>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</si>
  <si>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</si>
  <si>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</si>
  <si>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</si>
  <si>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</si>
  <si>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</si>
  <si>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</si>
  <si>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</si>
  <si>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</si>
  <si>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</si>
  <si>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</si>
  <si>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</si>
  <si>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</si>
  <si>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</si>
  <si>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</si>
  <si>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</si>
  <si>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</si>
  <si>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</si>
  <si>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</si>
  <si>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</si>
  <si>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</si>
  <si>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</si>
  <si>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</si>
  <si>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</si>
  <si>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</si>
  <si>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</si>
  <si>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</si>
  <si>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</si>
  <si>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</si>
  <si>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</si>
  <si>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</si>
  <si>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</si>
  <si>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</si>
  <si>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</si>
  <si>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</si>
  <si>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</si>
  <si>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</si>
  <si>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</si>
  <si>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</si>
  <si>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</si>
  <si>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</si>
  <si>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</si>
  <si>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</si>
  <si>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</si>
  <si>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</si>
  <si>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</si>
  <si>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</si>
  <si>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</si>
  <si>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</si>
  <si>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</si>
  <si>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</si>
  <si>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</si>
  <si>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</si>
  <si>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</si>
  <si>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</si>
  <si>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</si>
  <si>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</si>
  <si>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</si>
  <si>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</si>
  <si>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</si>
  <si>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</si>
  <si>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</si>
  <si>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</si>
  <si>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</si>
  <si>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</si>
  <si>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</si>
  <si>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</si>
  <si>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</si>
  <si>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</si>
  <si>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</si>
  <si>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</si>
  <si>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</si>
  <si>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</si>
  <si>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</si>
  <si>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</si>
  <si>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</si>
  <si>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</si>
  <si>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</si>
  <si>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</si>
  <si>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</si>
  <si>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</si>
  <si>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</si>
  <si>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</si>
  <si>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</si>
  <si>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</si>
  <si>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</si>
  <si>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</si>
  <si>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</si>
  <si>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</si>
  <si>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</si>
  <si>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</si>
  <si>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</si>
  <si>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</si>
  <si>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</si>
  <si>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</si>
  <si>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</si>
  <si>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</si>
  <si>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</si>
  <si>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</si>
  <si>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</si>
  <si>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</si>
  <si>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</si>
  <si>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</si>
  <si>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</si>
  <si>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</si>
  <si>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</si>
  <si>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</si>
  <si>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</si>
  <si>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</si>
  <si>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</si>
  <si>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</si>
  <si>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</si>
  <si>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</si>
  <si>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</si>
  <si>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</si>
  <si>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</si>
  <si>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</si>
  <si>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</si>
  <si>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</si>
  <si>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</si>
  <si>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</si>
  <si>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</si>
  <si>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</si>
  <si>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</si>
  <si>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</si>
  <si>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</si>
  <si>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</si>
  <si>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</si>
  <si>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</si>
  <si>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</si>
  <si>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</si>
  <si>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</si>
  <si>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</si>
  <si>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</si>
  <si>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</si>
  <si>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</si>
  <si>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</si>
  <si>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</si>
  <si>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</si>
  <si>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</si>
  <si>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</si>
  <si>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</si>
  <si>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</si>
  <si>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</si>
  <si>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</si>
  <si>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</si>
  <si>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</si>
  <si>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</si>
  <si>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</si>
  <si>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</si>
  <si>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</si>
  <si>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</si>
  <si>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</si>
  <si>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</si>
  <si>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</si>
  <si>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</si>
  <si>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</si>
  <si>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</si>
  <si>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</si>
  <si>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</si>
  <si>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</si>
  <si>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</si>
  <si>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</si>
  <si>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</si>
  <si>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</si>
  <si>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</si>
  <si>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</si>
  <si>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</si>
  <si>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</si>
  <si>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</si>
  <si>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</si>
  <si>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</si>
  <si>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</si>
  <si>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</si>
  <si>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</si>
  <si>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</si>
  <si>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</si>
  <si>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</si>
  <si>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</si>
  <si>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</si>
  <si>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</si>
  <si>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</si>
  <si>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</si>
  <si>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</si>
  <si>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</si>
  <si>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</si>
  <si>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</si>
  <si>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</si>
  <si>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</si>
  <si>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</si>
  <si>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</si>
  <si>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</si>
  <si>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</si>
  <si>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</si>
  <si>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</si>
  <si>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</si>
  <si>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</si>
  <si>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</si>
  <si>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</si>
  <si>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</si>
  <si>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</si>
  <si>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</si>
  <si>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</si>
  <si>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</si>
  <si>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</si>
  <si>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</si>
  <si>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</si>
  <si>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</si>
  <si>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</si>
  <si>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</si>
  <si>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</si>
  <si>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</si>
  <si>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</si>
  <si>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</si>
  <si>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</si>
  <si>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</si>
  <si>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</si>
  <si>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</si>
  <si>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</si>
  <si>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</si>
  <si>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</si>
  <si>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</si>
  <si>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</si>
  <si>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</si>
  <si>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</si>
  <si>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</si>
  <si>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</si>
  <si>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</si>
  <si>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</si>
  <si>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</si>
  <si>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</si>
  <si>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</si>
  <si>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</si>
  <si>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</si>
  <si>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</si>
  <si>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</si>
  <si>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</si>
  <si>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</si>
  <si>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</si>
  <si>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</si>
  <si>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</si>
  <si>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</si>
  <si>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</si>
  <si>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</si>
  <si>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</si>
  <si>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</si>
  <si>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</si>
  <si>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</si>
  <si>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</si>
  <si>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</si>
  <si>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</si>
  <si>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</si>
  <si>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</si>
  <si>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</si>
  <si>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</si>
  <si>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</si>
  <si>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</si>
  <si>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</si>
  <si>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</si>
  <si>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</si>
  <si>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</si>
  <si>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</si>
  <si>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</si>
  <si>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</si>
  <si>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</si>
  <si>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</si>
  <si>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</si>
  <si>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</si>
  <si>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</si>
  <si>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</si>
  <si>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</si>
  <si>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</si>
  <si>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</si>
  <si>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</si>
  <si>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</si>
  <si>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</si>
  <si>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</si>
  <si>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</si>
  <si>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</si>
  <si>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</si>
  <si>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</si>
  <si>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</si>
  <si>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</si>
  <si>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</si>
  <si>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</si>
  <si>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</si>
  <si>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</si>
  <si>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</si>
  <si>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</si>
  <si>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</si>
  <si>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</si>
  <si>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</si>
  <si>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</si>
  <si>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</si>
  <si>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</si>
  <si>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</si>
  <si>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</si>
  <si>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</si>
  <si>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</si>
  <si>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</si>
  <si>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</si>
  <si>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</si>
  <si>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</si>
  <si>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</si>
  <si>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</si>
  <si>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</si>
  <si>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</si>
  <si>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</si>
  <si>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</si>
  <si>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</si>
  <si>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</si>
  <si>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</si>
  <si>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</si>
  <si>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</si>
  <si>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</si>
  <si>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</si>
  <si>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</si>
  <si>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</si>
  <si>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</si>
  <si>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</si>
  <si>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</si>
  <si>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</si>
  <si>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</si>
  <si>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</si>
  <si>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</si>
  <si>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</si>
  <si>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</si>
  <si>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</si>
  <si>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</si>
  <si>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</si>
  <si>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</si>
  <si>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</si>
  <si>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</si>
  <si>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</si>
  <si>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</si>
  <si>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</si>
  <si>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</si>
  <si>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</si>
  <si>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</si>
  <si>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</si>
  <si>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</si>
  <si>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</si>
  <si>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</si>
  <si>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</si>
  <si>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</si>
  <si>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</si>
  <si>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</si>
  <si>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</si>
  <si>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</si>
  <si>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</si>
  <si>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</si>
  <si>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</si>
  <si>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</si>
  <si>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</si>
  <si>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</si>
  <si>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</si>
  <si>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</si>
  <si>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</si>
  <si>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</si>
  <si>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</si>
  <si>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</si>
  <si>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</si>
  <si>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</si>
  <si>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</si>
  <si>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</si>
  <si>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</si>
  <si>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</si>
  <si>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</si>
  <si>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</si>
  <si>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</si>
  <si>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</si>
  <si>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</si>
  <si>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</si>
  <si>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</si>
  <si>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</si>
  <si>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</si>
  <si>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</si>
  <si>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</si>
  <si>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</si>
  <si>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</si>
  <si>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</si>
  <si>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</si>
  <si>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</si>
  <si>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</si>
  <si>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</si>
  <si>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</si>
  <si>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</si>
  <si>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</si>
  <si>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</si>
  <si>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</si>
  <si>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</si>
  <si>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</si>
  <si>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</si>
  <si>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</si>
  <si>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</si>
  <si>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</si>
  <si>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</si>
  <si>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</si>
  <si>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</si>
  <si>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</si>
  <si>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</si>
  <si>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</si>
  <si>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</si>
  <si>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</si>
  <si>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</si>
  <si>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</si>
  <si>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</si>
  <si>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</si>
  <si>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</si>
  <si>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</si>
  <si>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</si>
  <si>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</si>
  <si>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</si>
  <si>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</si>
  <si>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</si>
  <si>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</si>
  <si>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</si>
  <si>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</si>
  <si>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</si>
  <si>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</si>
  <si>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</si>
  <si>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</si>
  <si>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</si>
  <si>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</si>
  <si>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</si>
  <si>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</si>
  <si>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</si>
  <si>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</si>
  <si>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</si>
  <si>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</si>
  <si>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</si>
  <si>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</si>
  <si>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</si>
  <si>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</si>
  <si>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</si>
  <si>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</si>
  <si>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</si>
  <si>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</si>
  <si>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</si>
  <si>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</si>
  <si>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</si>
  <si>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</si>
  <si>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</si>
  <si>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</si>
  <si>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</si>
  <si>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</si>
  <si>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</si>
  <si>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</si>
  <si>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</si>
  <si>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</si>
  <si>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</si>
  <si>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</si>
  <si>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</si>
  <si>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</si>
  <si>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</si>
  <si>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</si>
  <si>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</si>
  <si>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</si>
  <si>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</si>
  <si>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</si>
  <si>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</si>
  <si>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</si>
  <si>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</si>
  <si>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</si>
  <si>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</si>
  <si>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</si>
  <si>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</si>
  <si>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</si>
  <si>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</si>
  <si>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</si>
  <si>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</si>
  <si>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</si>
  <si>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</si>
  <si>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</si>
  <si>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</si>
  <si>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</si>
  <si>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</si>
  <si>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</si>
  <si>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</si>
  <si>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</si>
  <si>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</si>
  <si>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</si>
  <si>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</si>
  <si>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</si>
  <si>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</si>
  <si>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</si>
  <si>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</si>
  <si>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</si>
  <si>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</si>
  <si>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</si>
  <si>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</si>
  <si>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</si>
  <si>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</si>
  <si>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</si>
  <si>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</si>
  <si>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</si>
  <si>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</si>
  <si>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</si>
  <si>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</si>
  <si>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</si>
  <si>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</si>
  <si>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</si>
  <si>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</si>
  <si>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</si>
  <si>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</si>
  <si>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</si>
  <si>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</si>
  <si>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</si>
  <si>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</si>
  <si>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</si>
  <si>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</si>
  <si>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</si>
  <si>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</si>
  <si>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</si>
  <si>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</si>
  <si>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</si>
  <si>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</si>
  <si>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</si>
  <si>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</si>
  <si>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</si>
  <si>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</si>
  <si>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</si>
  <si>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</si>
  <si>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</si>
  <si>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</si>
  <si>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</si>
  <si>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</si>
  <si>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</si>
  <si>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</si>
  <si>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</si>
  <si>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</si>
  <si>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</si>
  <si>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</si>
  <si>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</si>
  <si>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</si>
  <si>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</si>
  <si>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</si>
  <si>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</si>
  <si>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</si>
  <si>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</si>
  <si>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</si>
  <si>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</si>
  <si>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</si>
  <si>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</si>
  <si>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</si>
  <si>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</si>
  <si>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</si>
  <si>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</si>
  <si>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</si>
  <si>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</si>
  <si>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</si>
  <si>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</si>
  <si>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</si>
  <si>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</si>
  <si>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</si>
  <si>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</si>
  <si>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</si>
  <si>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</si>
  <si>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</si>
  <si>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</si>
  <si>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</si>
  <si>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</si>
  <si>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</si>
  <si>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</si>
  <si>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</si>
  <si>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</si>
  <si>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</si>
  <si>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</si>
  <si>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</si>
  <si>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</si>
  <si>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</si>
  <si>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</si>
  <si>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</si>
  <si>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</si>
  <si>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</si>
  <si>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</si>
  <si>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</si>
  <si>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</si>
  <si>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</si>
  <si>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</si>
  <si>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</si>
  <si>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</si>
  <si>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</si>
  <si>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</si>
  <si>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</si>
  <si>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</si>
  <si>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</si>
  <si>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</si>
  <si>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</si>
  <si>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</si>
  <si>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</si>
  <si>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</si>
  <si>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</si>
  <si>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</si>
  <si>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</si>
  <si>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</si>
  <si>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</si>
  <si>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</si>
  <si>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</si>
  <si>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</si>
  <si>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</si>
  <si>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</si>
  <si>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</si>
  <si>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</si>
  <si>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</si>
  <si>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</si>
  <si>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</si>
  <si>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</si>
  <si>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</si>
  <si>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</si>
  <si>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</si>
  <si>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</si>
  <si>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</si>
  <si>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</si>
  <si>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</si>
  <si>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</si>
  <si>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</si>
  <si>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</si>
  <si>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</si>
  <si>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</si>
  <si>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</si>
  <si>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</si>
  <si>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</si>
  <si>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</si>
  <si>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</si>
  <si>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</si>
  <si>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</si>
  <si>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</si>
  <si>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</si>
  <si>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</si>
  <si>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</si>
  <si>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</si>
  <si>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</si>
  <si>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</si>
  <si>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</si>
  <si>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</si>
  <si>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</si>
  <si>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</si>
  <si>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</si>
  <si>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</si>
  <si>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</si>
  <si>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</si>
  <si>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</si>
  <si>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</si>
  <si>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</si>
  <si>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</si>
  <si>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</si>
  <si>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</si>
  <si>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</si>
  <si>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</si>
  <si>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</si>
  <si>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</si>
  <si>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</si>
  <si>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</si>
  <si>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</si>
  <si>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</si>
  <si>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</si>
  <si>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</si>
  <si>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</si>
  <si>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</si>
  <si>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</si>
  <si>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</si>
  <si>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</si>
  <si>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</si>
  <si>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</si>
  <si>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</si>
  <si>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</si>
  <si>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</si>
  <si>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</si>
  <si>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</si>
  <si>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</si>
  <si>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</si>
  <si>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</si>
  <si>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</si>
  <si>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</si>
  <si>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</si>
  <si>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</si>
  <si>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</si>
  <si>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</si>
  <si>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</si>
  <si>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</si>
  <si>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</si>
  <si>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</si>
  <si>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</si>
  <si>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</si>
  <si>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</si>
  <si>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</si>
  <si>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</si>
  <si>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</si>
  <si>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</si>
  <si>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</si>
  <si>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</si>
  <si>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</si>
  <si>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</si>
  <si>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</si>
  <si>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</si>
  <si>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</si>
  <si>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</si>
  <si>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</si>
  <si>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</si>
  <si>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</si>
  <si>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</si>
  <si>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</si>
  <si>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</si>
  <si>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</si>
  <si>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</si>
  <si>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</si>
  <si>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</si>
  <si>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</si>
  <si>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</si>
  <si>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</si>
  <si>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</si>
  <si>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</si>
  <si>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</si>
  <si>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</si>
  <si>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</si>
  <si>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</si>
  <si>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</si>
  <si>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</si>
  <si>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</si>
  <si>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</si>
  <si>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</si>
  <si>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</si>
  <si>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</si>
  <si>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</si>
  <si>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</si>
  <si>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</si>
  <si>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</si>
  <si>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</si>
  <si>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</si>
  <si>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</si>
  <si>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</si>
  <si>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</si>
  <si>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</si>
  <si>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</si>
  <si>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</si>
  <si>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</si>
  <si>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</si>
  <si>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</si>
  <si>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</si>
  <si>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</si>
  <si>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</si>
  <si>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</si>
  <si>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</si>
  <si>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</si>
  <si>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</si>
  <si>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</si>
  <si>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</si>
  <si>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</si>
  <si>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</si>
  <si>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</si>
  <si>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</si>
  <si>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</si>
  <si>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</si>
  <si>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</si>
  <si>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</si>
  <si>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</si>
  <si>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</si>
  <si>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</si>
  <si>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</si>
  <si>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</si>
  <si>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</si>
  <si>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</si>
  <si>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</si>
  <si>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</si>
  <si>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</si>
  <si>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</si>
  <si>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</si>
  <si>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</si>
  <si>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</si>
  <si>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</si>
  <si>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</si>
  <si>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</si>
  <si>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</si>
  <si>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</si>
  <si>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</si>
  <si>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</si>
  <si>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</si>
  <si>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</si>
  <si>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</si>
  <si>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</si>
  <si>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</si>
  <si>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</si>
  <si>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</si>
  <si>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</si>
  <si>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</si>
  <si>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</si>
  <si>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</si>
  <si>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</si>
  <si>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</si>
  <si>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</si>
  <si>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</si>
  <si>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</si>
  <si>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</si>
  <si>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</si>
  <si>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</si>
  <si>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</si>
  <si>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</si>
  <si>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</si>
  <si>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</si>
  <si>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</si>
  <si>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</si>
  <si>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</si>
  <si>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</si>
  <si>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</si>
  <si>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</si>
  <si>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</si>
  <si>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</si>
  <si>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</si>
  <si>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</si>
  <si>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</si>
  <si>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</si>
  <si>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</si>
  <si>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</si>
  <si>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</si>
  <si>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</si>
  <si>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</si>
  <si>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</si>
  <si>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</si>
  <si>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</si>
  <si>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</si>
  <si>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</si>
  <si>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</si>
  <si>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</si>
  <si>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</si>
  <si>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</si>
  <si>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</si>
  <si>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</si>
  <si>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</si>
  <si>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</si>
  <si>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</si>
  <si>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</si>
  <si>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</si>
  <si>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</si>
  <si>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</si>
  <si>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</si>
  <si>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</si>
  <si>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</si>
  <si>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</si>
  <si>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</si>
  <si>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</si>
  <si>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</si>
  <si>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</si>
  <si>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</si>
  <si>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</si>
  <si>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</si>
  <si>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</si>
  <si>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</si>
  <si>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</si>
  <si>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</si>
  <si>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</si>
  <si>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</si>
  <si>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</si>
  <si>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</si>
  <si>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</si>
  <si>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</si>
  <si>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</si>
  <si>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</si>
  <si>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</si>
  <si>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</si>
  <si>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</si>
  <si>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</si>
  <si>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</si>
  <si>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</si>
  <si>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</si>
  <si>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</si>
  <si>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</si>
  <si>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</si>
  <si>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</si>
  <si>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</si>
  <si>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</si>
  <si>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</si>
  <si>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</si>
  <si>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</si>
  <si>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</si>
  <si>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</si>
  <si>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</si>
  <si>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</si>
  <si>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</si>
  <si>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</si>
  <si>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</si>
  <si>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</si>
  <si>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</si>
  <si>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</si>
  <si>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</si>
  <si>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</si>
  <si>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</si>
  <si>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</si>
  <si>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</si>
  <si>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</si>
  <si>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</si>
  <si>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</si>
  <si>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</si>
  <si>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</si>
  <si>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</si>
  <si>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</si>
  <si>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</si>
  <si>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</si>
  <si>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</si>
  <si>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</si>
  <si>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</si>
  <si>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</si>
  <si>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</si>
  <si>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</si>
  <si>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</si>
  <si>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</si>
  <si>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</si>
  <si>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</si>
  <si>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</si>
  <si>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</si>
  <si>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</si>
  <si>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</si>
  <si>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</si>
  <si>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</si>
  <si>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</si>
  <si>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</si>
  <si>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</si>
  <si>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</si>
  <si>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</si>
  <si>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</si>
  <si>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</si>
  <si>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</si>
  <si>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</si>
  <si>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</si>
  <si>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</si>
  <si>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</si>
  <si>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</si>
  <si>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</si>
  <si>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</si>
  <si>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</si>
  <si>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</si>
  <si>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</si>
  <si>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</si>
  <si>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</si>
  <si>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</si>
  <si>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</si>
  <si>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</si>
  <si>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</si>
  <si>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</si>
  <si>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</si>
  <si>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</si>
  <si>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</si>
  <si>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</si>
  <si>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</si>
  <si>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</si>
  <si>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</si>
  <si>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</si>
  <si>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</si>
  <si>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</si>
  <si>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</si>
  <si>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</si>
  <si>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</si>
  <si>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</si>
  <si>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</si>
  <si>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</si>
  <si>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</si>
  <si>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</si>
  <si>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</si>
  <si>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</si>
  <si>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</si>
  <si>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</si>
  <si>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</si>
  <si>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</si>
  <si>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</si>
  <si>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</si>
  <si>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</si>
  <si>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</si>
  <si>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</si>
  <si>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</si>
  <si>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</si>
  <si>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</si>
  <si>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</si>
  <si>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</si>
  <si>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</si>
  <si>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</si>
  <si>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</si>
  <si>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</si>
  <si>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</si>
  <si>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</si>
  <si>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</si>
  <si>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</si>
  <si>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</si>
  <si>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</si>
  <si>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</si>
  <si>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</si>
  <si>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</si>
  <si>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</si>
  <si>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</si>
  <si>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</si>
  <si>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</si>
  <si>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</si>
  <si>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</si>
  <si>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</si>
  <si>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</si>
  <si>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</si>
  <si>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</si>
  <si>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</si>
  <si>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</si>
  <si>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</si>
  <si>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</si>
  <si>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</si>
  <si>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</si>
  <si>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</si>
  <si>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</si>
  <si>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</si>
  <si>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</si>
  <si>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</si>
  <si>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</si>
  <si>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</si>
  <si>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</si>
  <si>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</si>
  <si>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</si>
  <si>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</si>
  <si>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</si>
  <si>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</si>
  <si>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</si>
  <si>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</si>
  <si>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</si>
  <si>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</si>
  <si>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</si>
  <si>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</si>
  <si>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</si>
  <si>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</si>
  <si>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</si>
  <si>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</si>
  <si>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</si>
  <si>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</si>
  <si>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</si>
  <si>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</si>
  <si>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</si>
  <si>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</si>
  <si>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</si>
  <si>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</si>
  <si>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</si>
  <si>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</si>
  <si>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</si>
  <si>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</si>
  <si>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</si>
  <si>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</si>
  <si>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</si>
  <si>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</si>
  <si>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</si>
  <si>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</si>
  <si>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</si>
  <si>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</si>
  <si>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</si>
  <si>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</si>
  <si>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</si>
  <si>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</si>
  <si>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</si>
  <si>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</si>
  <si>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</si>
  <si>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</si>
  <si>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</si>
  <si>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</si>
  <si>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</si>
  <si>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</si>
  <si>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</si>
  <si>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</si>
  <si>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</si>
  <si>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</si>
  <si>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</si>
  <si>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</si>
  <si>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</si>
  <si>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</si>
  <si>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</si>
  <si>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</si>
  <si>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</si>
  <si>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</si>
  <si>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</si>
  <si>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</si>
  <si>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</si>
  <si>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</si>
  <si>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</si>
  <si>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</si>
  <si>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</si>
  <si>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</si>
  <si>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</si>
  <si>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</si>
  <si>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</si>
  <si>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</si>
  <si>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</si>
  <si>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</si>
  <si>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</si>
  <si>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</si>
  <si>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</si>
  <si>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</si>
  <si>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</si>
  <si>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</si>
  <si>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</si>
  <si>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</si>
  <si>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</si>
  <si>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</si>
  <si>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</si>
  <si>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</si>
  <si>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</si>
  <si>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</si>
  <si>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</si>
  <si>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</si>
  <si>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</si>
  <si>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</si>
  <si>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</si>
  <si>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</si>
  <si>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</si>
  <si>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</si>
  <si>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</si>
  <si>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</si>
  <si>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</si>
  <si>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</si>
  <si>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</si>
  <si>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</si>
  <si>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</si>
  <si>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</si>
  <si>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</si>
  <si>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</si>
  <si>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</si>
  <si>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</si>
  <si>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</si>
  <si>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</si>
  <si>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</si>
  <si>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</si>
  <si>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</si>
  <si>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</si>
  <si>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</si>
  <si>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</si>
  <si>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</si>
  <si>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</si>
  <si>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</si>
  <si>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</si>
  <si>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</si>
  <si>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</si>
  <si>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</si>
  <si>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</si>
  <si>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</si>
  <si>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</si>
  <si>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</si>
  <si>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</si>
  <si>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</si>
  <si>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</si>
  <si>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</si>
  <si>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</si>
  <si>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</si>
  <si>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</si>
  <si>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</si>
  <si>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</si>
  <si>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</si>
  <si>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</si>
  <si>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</si>
  <si>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</si>
  <si>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</si>
  <si>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</si>
  <si>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</si>
  <si>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</si>
  <si>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</si>
  <si>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</si>
  <si>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</si>
  <si>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</si>
  <si>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</si>
  <si>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</si>
  <si>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</si>
  <si>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</si>
  <si>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</si>
  <si>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</si>
  <si>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</si>
  <si>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</si>
  <si>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</si>
  <si>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</si>
  <si>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</si>
  <si>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</si>
  <si>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</si>
  <si>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</si>
  <si>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</si>
  <si>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</si>
  <si>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</si>
  <si>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</si>
  <si>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</si>
  <si>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</si>
  <si>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</si>
  <si>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</si>
  <si>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</si>
  <si>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</si>
  <si>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</si>
  <si>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</si>
  <si>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</si>
  <si>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</si>
  <si>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</si>
  <si>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</si>
  <si>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</si>
  <si>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</si>
  <si>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</si>
  <si>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</si>
  <si>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</si>
  <si>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</si>
  <si>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</si>
  <si>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</si>
  <si>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</si>
  <si>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</si>
  <si>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</si>
  <si>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</si>
  <si>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</si>
  <si>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</si>
  <si>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</si>
  <si>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</si>
  <si>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</si>
  <si>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</si>
  <si>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</si>
  <si>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</si>
  <si>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</si>
  <si>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</si>
  <si>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</si>
  <si>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</si>
  <si>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</si>
  <si>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</si>
  <si>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</si>
  <si>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</si>
  <si>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</si>
  <si>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</si>
  <si>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</si>
  <si>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ARGENT DOUBLE A AZILLE</t>
  </si>
  <si>
    <t>ARGENT DOUBLE</t>
  </si>
  <si>
    <t>06179550</t>
  </si>
  <si>
    <t>18690155900069</t>
  </si>
  <si>
    <t>AGENCE DE L'EAU RHONE MEDITERRANEE CORSE</t>
  </si>
  <si>
    <t>34255833500077</t>
  </si>
  <si>
    <t>AQUASCOP BIOLOGIE site de Monptellier</t>
  </si>
  <si>
    <t>VINCENT BOUCHAREYCHAS, ROMAIN VOLKMANN</t>
  </si>
  <si>
    <t>IBMR standard</t>
  </si>
  <si>
    <t>DROITE</t>
  </si>
  <si>
    <t>ETIAGE SEVERE</t>
  </si>
  <si>
    <t>PLUIE FINE</t>
  </si>
  <si>
    <t>NULLE</t>
  </si>
  <si>
    <t>OUI</t>
  </si>
  <si>
    <t>Légère montée d'eau en fin de relevé (3 cm).</t>
  </si>
  <si>
    <t>peu abondant</t>
  </si>
  <si>
    <t>absent</t>
  </si>
  <si>
    <t>NEWCOD (Dasygloea)</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</si>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</sst>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669977</v>
      </c>
      <c r="G10" s="97"/>
      <c r="H10" s="98"/>
    </row>
    <row r="11" spans="1:8" ht="15">
      <c r="A11" s="10" t="s">
        <v>2277</v>
      </c>
      <c r="B11" s="47">
        <v>43697</v>
      </c>
      <c r="D11" s="10" t="s">
        <v>2280</v>
      </c>
      <c r="E11" s="52">
        <v>6240533</v>
      </c>
      <c r="G11" s="97"/>
      <c r="H11" s="98"/>
    </row>
    <row r="12" spans="1:8" ht="15">
      <c r="A12" s="10" t="s">
        <v>2283</v>
      </c>
      <c r="B12" s="52"/>
      <c r="D12" s="10" t="s">
        <v>2281</v>
      </c>
      <c r="E12" s="52">
        <v>670085</v>
      </c>
      <c r="G12" s="99"/>
      <c r="H12" s="100"/>
    </row>
    <row r="13" spans="1:5" ht="17.25" customHeight="1" thickBot="1">
      <c r="A13" s="2"/>
      <c r="B13" s="55"/>
      <c r="D13" s="10" t="s">
        <v>2282</v>
      </c>
      <c r="E13" s="52">
        <v>6240479</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669977</v>
      </c>
    </row>
    <row r="18" spans="1:3" ht="15">
      <c r="A18" s="111"/>
      <c r="B18" s="49" t="s">
        <v>2267</v>
      </c>
      <c r="C18" s="61">
        <f>E11</f>
        <v>6240533</v>
      </c>
    </row>
    <row r="19" spans="1:2" ht="15">
      <c r="A19" s="3" t="s">
        <v>2063</v>
      </c>
      <c r="B19" s="29">
        <v>62</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25</v>
      </c>
      <c r="D35" s="28" t="s">
        <v>2284</v>
      </c>
      <c r="E35" s="32">
        <v>75</v>
      </c>
    </row>
    <row r="36" spans="1:5" s="7" customFormat="1" ht="15" customHeight="1">
      <c r="A36" s="5" t="s">
        <v>2113</v>
      </c>
      <c r="B36" s="30">
        <v>28</v>
      </c>
      <c r="C36" s="6"/>
      <c r="D36" s="8" t="s">
        <v>2112</v>
      </c>
      <c r="E36" s="30">
        <v>72</v>
      </c>
    </row>
    <row r="37" spans="1:5" s="7" customFormat="1" ht="15" customHeight="1">
      <c r="A37" s="5" t="s">
        <v>2111</v>
      </c>
      <c r="B37" s="30">
        <v>2.3</v>
      </c>
      <c r="C37" s="6"/>
      <c r="D37" s="8" t="s">
        <v>2110</v>
      </c>
      <c r="E37" s="30">
        <v>2.7</v>
      </c>
    </row>
    <row r="38" spans="1:5" s="7" customFormat="1" ht="15" customHeight="1">
      <c r="A38" s="5" t="s">
        <v>2115</v>
      </c>
      <c r="B38" s="30">
        <v>13</v>
      </c>
      <c r="C38" s="6"/>
      <c r="D38" s="8" t="s">
        <v>2115</v>
      </c>
      <c r="E38" s="30">
        <v>29</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v>2</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v>1</v>
      </c>
      <c r="C82" s="6"/>
      <c r="D82" s="10" t="s">
        <v>2076</v>
      </c>
      <c r="E82" s="9">
        <v>1</v>
      </c>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2</v>
      </c>
      <c r="C85" s="6"/>
      <c r="D85" s="10" t="s">
        <v>2073</v>
      </c>
      <c r="E85" s="9">
        <v>3</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6.65</v>
      </c>
      <c r="E97" s="35">
        <v>3.5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0.5</v>
      </c>
      <c r="E98" s="35"/>
      <c r="F98" s="35" t="s">
        <v>2290</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c r="E99" s="35">
        <v>0.95</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0.37</v>
      </c>
      <c r="E101" s="35">
        <v>0.01</v>
      </c>
      <c r="F101" s="35" t="s">
        <v>2290</v>
      </c>
      <c r="G101" s="79"/>
      <c r="H101" s="80"/>
    </row>
    <row r="102" spans="1:8" ht="15">
      <c r="A102" s="33" t="s">
        <v>5304</v>
      </c>
      <c r="B102" s="20" t="e">
        <f>IF(A102="NEWCOD",IF(ISBLANK(G102),"renseigner le champ 'Nouveau taxon'",G102),VLOOKUP(A102,'Ref Taxo'!A:B,2,FALSE))</f>
        <v>#N/A</v>
      </c>
      <c r="C102" s="21" t="e">
        <f>IF(A102="NEWCOD",IF(ISBLANK(H102),"NoCod",H102),VLOOKUP(A102,'Ref Taxo'!A:D,4,FALSE))</f>
        <v>#N/A</v>
      </c>
      <c r="D102" s="34"/>
      <c r="E102" s="35">
        <v>0.01</v>
      </c>
      <c r="F102" s="35" t="s">
        <v>5305</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0.1</v>
      </c>
      <c r="E103" s="35">
        <v>0.55</v>
      </c>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4.1</v>
      </c>
      <c r="E105" s="35">
        <v>23.5</v>
      </c>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0.01</v>
      </c>
      <c r="E106" s="35"/>
      <c r="F106" s="35" t="s">
        <v>2290</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0.5</v>
      </c>
      <c r="E107" s="35"/>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0.3</v>
      </c>
      <c r="E108" s="35"/>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0.01</v>
      </c>
      <c r="E109" s="35"/>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0.05</v>
      </c>
      <c r="E110" s="35">
        <v>0.03</v>
      </c>
      <c r="F110" s="35" t="s">
        <v>2290</v>
      </c>
      <c r="G110" s="79"/>
      <c r="H110" s="80"/>
    </row>
    <row r="111" spans="1:8" ht="15">
      <c r="A111" s="33" t="s">
        <v>1234</v>
      </c>
      <c r="B111" s="20" t="str">
        <f>IF(A111="NEWCOD",IF(ISBLANK(G111),"renseigner le champ 'Nouveau taxon'",G111),VLOOKUP(A111,'Ref Taxo'!A:B,2,FALSE))</f>
        <v>Nasturtium officinale</v>
      </c>
      <c r="C111" s="21">
        <f>IF(A111="NEWCOD",IF(ISBLANK(H111),"NoCod",H111),VLOOKUP(A111,'Ref Taxo'!A:D,4,FALSE))</f>
        <v>1763</v>
      </c>
      <c r="D111" s="34">
        <v>0.5</v>
      </c>
      <c r="E111" s="35">
        <v>0.02</v>
      </c>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0.2</v>
      </c>
      <c r="E112" s="35">
        <v>0.01</v>
      </c>
      <c r="F112" s="35" t="s">
        <v>2290</v>
      </c>
      <c r="G112" s="79"/>
      <c r="H112" s="80"/>
    </row>
    <row r="113" spans="1:8" ht="15">
      <c r="A113" s="33" t="s">
        <v>2010</v>
      </c>
      <c r="B113" s="20" t="str">
        <f>IF(A113="NEWCOD",IF(ISBLANK(G113),"renseigner le champ 'Nouveau taxon'",G113),VLOOKUP(A113,'Ref Taxo'!A:B,2,FALSE))</f>
        <v>Veronica anagallis-aquatica</v>
      </c>
      <c r="C113" s="21">
        <f>IF(A113="NEWCOD",IF(ISBLANK(H113),"NoCod",H113),VLOOKUP(A113,'Ref Taxo'!A:D,4,FALSE))</f>
        <v>1955</v>
      </c>
      <c r="D113" s="34">
        <v>0.01</v>
      </c>
      <c r="E113" s="35"/>
      <c r="F113" s="35" t="s">
        <v>2290</v>
      </c>
      <c r="G113" s="79"/>
      <c r="H113" s="80"/>
    </row>
    <row r="114" spans="1:8" ht="15">
      <c r="A114" s="33" t="s">
        <v>97</v>
      </c>
      <c r="B114" s="20" t="str">
        <f>IF(A114="NEWCOD",IF(ISBLANK(G114),"renseigner le champ 'Nouveau taxon'",G114),VLOOKUP(A114,'Ref Taxo'!A:B,2,FALSE))</f>
        <v>Arundo donax</v>
      </c>
      <c r="C114" s="21">
        <f>IF(A114="NEWCOD",IF(ISBLANK(H114),"NoCod",H114),VLOOKUP(A114,'Ref Taxo'!A:D,4,FALSE))</f>
        <v>1551</v>
      </c>
      <c r="D114" s="34">
        <v>0.01</v>
      </c>
      <c r="E114" s="35">
        <v>0.05</v>
      </c>
      <c r="F114" s="35" t="s">
        <v>2290</v>
      </c>
      <c r="G114" s="79"/>
      <c r="H114" s="80"/>
    </row>
    <row r="115" spans="1:8" ht="15">
      <c r="A115" s="33" t="s">
        <v>504</v>
      </c>
      <c r="B115" s="20" t="str">
        <f>IF(A115="NEWCOD",IF(ISBLANK(G115),"renseigner le champ 'Nouveau taxon'",G115),VLOOKUP(A115,'Ref Taxo'!A:B,2,FALSE))</f>
        <v>Cyperus longus</v>
      </c>
      <c r="C115" s="21">
        <f>IF(A115="NEWCOD",IF(ISBLANK(H115),"NoCod",H115),VLOOKUP(A115,'Ref Taxo'!A:D,4,FALSE))</f>
        <v>1500</v>
      </c>
      <c r="D115" s="34"/>
      <c r="E115" s="35">
        <v>0.01</v>
      </c>
      <c r="F115" s="35" t="s">
        <v>2290</v>
      </c>
      <c r="G115" s="79"/>
      <c r="H115" s="80"/>
    </row>
    <row r="116" spans="1:8" ht="15">
      <c r="A116" s="33" t="s">
        <v>827</v>
      </c>
      <c r="B116" s="20" t="str">
        <f>IF(A116="NEWCOD",IF(ISBLANK(G116),"renseigner le champ 'Nouveau taxon'",G116),VLOOKUP(A116,'Ref Taxo'!A:B,2,FALSE))</f>
        <v xml:space="preserve">Helosciadium nodiflorum </v>
      </c>
      <c r="C116" s="21">
        <f>IF(A116="NEWCOD",IF(ISBLANK(H116),"NoCod",H116),VLOOKUP(A116,'Ref Taxo'!A:D,4,FALSE))</f>
        <v>30053</v>
      </c>
      <c r="D116" s="34">
        <v>0.01</v>
      </c>
      <c r="E116" s="35"/>
      <c r="F116" s="35" t="s">
        <v>2290</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0.05</v>
      </c>
      <c r="E117" s="35">
        <v>0.02</v>
      </c>
      <c r="F117" s="35" t="s">
        <v>2290</v>
      </c>
      <c r="G117" s="79"/>
      <c r="H117" s="80"/>
    </row>
    <row r="118" spans="1:8" ht="15">
      <c r="A118" s="33" t="s">
        <v>661</v>
      </c>
      <c r="B118" s="20" t="str">
        <f>IF(A118="NEWCOD",IF(ISBLANK(G118),"renseigner le champ 'Nouveau taxon'",G118),VLOOKUP(A118,'Ref Taxo'!A:B,2,FALSE))</f>
        <v>Equisetum arvense</v>
      </c>
      <c r="C118" s="21">
        <f>IF(A118="NEWCOD",IF(ISBLANK(H118),"NoCod",H118),VLOOKUP(A118,'Ref Taxo'!A:D,4,FALSE))</f>
        <v>1384</v>
      </c>
      <c r="D118" s="34">
        <v>0.1</v>
      </c>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