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65416" yWindow="65416" windowWidth="19440" windowHeight="15000" activeTab="1"/>
  </bookViews>
  <sheets>
    <sheet name="Ref Taxo" sheetId="1" r:id="rId1"/>
    <sheet name="06188740" sheetId="2" r:id="rId2"/>
    <sheet name="Mises à jour" sheetId="3" r:id="rId3"/>
  </sheets>
  <definedNames/>
  <calcPr calcId="181029"/>
  <extLst/>
</workbook>
</file>

<file path=xl/sharedStrings.xml><?xml version="1.0" encoding="utf-8"?>
<sst xmlns="http://schemas.openxmlformats.org/spreadsheetml/2006/main" count="6489" uniqueCount="5304">
  <si>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</si>
  <si>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</si>
  <si>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</si>
  <si>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</si>
  <si>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</si>
  <si>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</si>
  <si>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</si>
  <si>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</si>
  <si>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</si>
  <si>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</si>
  <si>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</si>
  <si>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</si>
  <si>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</si>
  <si>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</si>
  <si>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</si>
  <si>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</si>
  <si>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</si>
  <si>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</si>
  <si>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</si>
  <si>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</si>
  <si>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</si>
  <si>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</si>
  <si>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</si>
  <si>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</si>
  <si>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</si>
  <si>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</si>
  <si>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</si>
  <si>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</si>
  <si>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</si>
  <si>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</si>
  <si>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</si>
  <si>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</si>
  <si>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</si>
  <si>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</si>
  <si>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</si>
  <si>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</si>
  <si>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</si>
  <si>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</si>
  <si>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</si>
  <si>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</si>
  <si>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</si>
  <si>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</si>
  <si>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</si>
  <si>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</si>
  <si>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</si>
  <si>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</si>
  <si>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</si>
  <si>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</si>
  <si>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</si>
  <si>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</si>
  <si>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</si>
  <si>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</si>
  <si>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</si>
  <si>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</si>
  <si>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</si>
  <si>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</si>
  <si>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</si>
  <si>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</si>
  <si>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</si>
  <si>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</si>
  <si>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</si>
  <si>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</si>
  <si>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</si>
  <si>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</si>
  <si>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</si>
  <si>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</si>
  <si>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</si>
  <si>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</si>
  <si>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</si>
  <si>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</si>
  <si>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</si>
  <si>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</si>
  <si>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</si>
  <si>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</si>
  <si>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</si>
  <si>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</si>
  <si>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</si>
  <si>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</si>
  <si>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</si>
  <si>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</si>
  <si>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</si>
  <si>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</si>
  <si>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</si>
  <si>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</si>
  <si>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</si>
  <si>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</si>
  <si>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</si>
  <si>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</si>
  <si>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</si>
  <si>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</si>
  <si>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</si>
  <si>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</si>
  <si>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</si>
  <si>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</si>
  <si>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</si>
  <si>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</si>
  <si>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</si>
  <si>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</si>
  <si>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</si>
  <si>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</si>
  <si>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</si>
  <si>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</si>
  <si>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</si>
  <si>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</si>
  <si>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</si>
  <si>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</si>
  <si>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</si>
  <si>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</si>
  <si>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</si>
  <si>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</si>
  <si>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</si>
  <si>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</si>
  <si>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</si>
  <si>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</si>
  <si>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</si>
  <si>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</si>
  <si>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</si>
  <si>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</si>
  <si>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</si>
  <si>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</si>
  <si>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</si>
  <si>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</si>
  <si>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</si>
  <si>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</si>
  <si>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</si>
  <si>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</si>
  <si>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</si>
  <si>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</si>
  <si>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</si>
  <si>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</si>
  <si>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</si>
  <si>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</si>
  <si>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</si>
  <si>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</si>
  <si>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</si>
  <si>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</si>
  <si>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</si>
  <si>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</si>
  <si>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</si>
  <si>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</si>
  <si>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</si>
  <si>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</si>
  <si>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</si>
  <si>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</si>
  <si>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</si>
  <si>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</si>
  <si>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</si>
  <si>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</si>
  <si>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</si>
  <si>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</si>
  <si>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</si>
  <si>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</si>
  <si>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</si>
  <si>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</si>
  <si>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</si>
  <si>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</si>
  <si>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</si>
  <si>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</si>
  <si>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</si>
  <si>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</si>
  <si>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</si>
  <si>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</si>
  <si>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</si>
  <si>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</si>
  <si>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</si>
  <si>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</si>
  <si>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</si>
  <si>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</si>
  <si>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</si>
  <si>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</si>
  <si>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</si>
  <si>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</si>
  <si>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</si>
  <si>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</si>
  <si>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</si>
  <si>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</si>
  <si>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</si>
  <si>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</si>
  <si>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</si>
  <si>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</si>
  <si>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</si>
  <si>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</si>
  <si>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</si>
  <si>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</si>
  <si>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</si>
  <si>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</si>
  <si>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</si>
  <si>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</si>
  <si>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</si>
  <si>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</si>
  <si>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</si>
  <si>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</si>
  <si>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</si>
  <si>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</si>
  <si>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</si>
  <si>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</si>
  <si>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</si>
  <si>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</si>
  <si>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</si>
  <si>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</si>
  <si>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</si>
  <si>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</si>
  <si>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</si>
  <si>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</si>
  <si>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</si>
  <si>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</si>
  <si>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</si>
  <si>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</si>
  <si>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</si>
  <si>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</si>
  <si>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</si>
  <si>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</si>
  <si>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</si>
  <si>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</si>
  <si>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</si>
  <si>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</si>
  <si>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</si>
  <si>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</si>
  <si>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</si>
  <si>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</si>
  <si>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</si>
  <si>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</si>
  <si>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</si>
  <si>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</si>
  <si>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</si>
  <si>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</si>
  <si>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</si>
  <si>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</si>
  <si>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</si>
  <si>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</si>
  <si>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</si>
  <si>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</si>
  <si>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</si>
  <si>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</si>
  <si>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</si>
  <si>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</si>
  <si>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</si>
  <si>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</si>
  <si>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</si>
  <si>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</si>
  <si>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</si>
  <si>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</si>
  <si>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</si>
  <si>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</si>
  <si>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</si>
  <si>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</si>
  <si>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</si>
  <si>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</si>
  <si>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</si>
  <si>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</si>
  <si>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</si>
  <si>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</si>
  <si>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</si>
  <si>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</si>
  <si>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</si>
  <si>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</si>
  <si>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</si>
  <si>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</si>
  <si>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</si>
  <si>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</si>
  <si>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</si>
  <si>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</si>
  <si>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</si>
  <si>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</si>
  <si>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</si>
  <si>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</si>
  <si>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</si>
  <si>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</si>
  <si>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</si>
  <si>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</si>
  <si>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</si>
  <si>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</si>
  <si>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</si>
  <si>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</si>
  <si>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</si>
  <si>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</si>
  <si>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</si>
  <si>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</si>
  <si>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</si>
  <si>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</si>
  <si>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</si>
  <si>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</si>
  <si>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</si>
  <si>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</si>
  <si>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</si>
  <si>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</si>
  <si>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</si>
  <si>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</si>
  <si>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</si>
  <si>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</si>
  <si>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</si>
  <si>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</si>
  <si>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</si>
  <si>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</si>
  <si>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</si>
  <si>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</si>
  <si>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</si>
  <si>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</si>
  <si>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</si>
  <si>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</si>
  <si>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</si>
  <si>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</si>
  <si>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</si>
  <si>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</si>
  <si>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</si>
  <si>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</si>
  <si>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</si>
  <si>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</si>
  <si>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</si>
  <si>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</si>
  <si>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</si>
  <si>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</si>
  <si>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</si>
  <si>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</si>
  <si>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</si>
  <si>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</si>
  <si>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</si>
  <si>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</si>
  <si>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</si>
  <si>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</si>
  <si>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</si>
  <si>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</si>
  <si>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</si>
  <si>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</si>
  <si>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</si>
  <si>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</si>
  <si>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</si>
  <si>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</si>
  <si>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</si>
  <si>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</si>
  <si>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</si>
  <si>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</si>
  <si>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</si>
  <si>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</si>
  <si>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</si>
  <si>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</si>
  <si>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</si>
  <si>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</si>
  <si>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</si>
  <si>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</si>
  <si>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</si>
  <si>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</si>
  <si>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</si>
  <si>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</si>
  <si>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</si>
  <si>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</si>
  <si>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</si>
  <si>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</si>
  <si>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</si>
  <si>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</si>
  <si>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</si>
  <si>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</si>
  <si>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</si>
  <si>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</si>
  <si>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</si>
  <si>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</si>
  <si>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</si>
  <si>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</si>
  <si>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</si>
  <si>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</si>
  <si>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</si>
  <si>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</si>
  <si>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</si>
  <si>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</si>
  <si>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</si>
  <si>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</si>
  <si>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</si>
  <si>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</si>
  <si>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</si>
  <si>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</si>
  <si>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</si>
  <si>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</si>
  <si>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</si>
  <si>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</si>
  <si>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</si>
  <si>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</si>
  <si>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</si>
  <si>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</si>
  <si>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</si>
  <si>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</si>
  <si>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</si>
  <si>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</si>
  <si>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</si>
  <si>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</si>
  <si>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</si>
  <si>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</si>
  <si>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</si>
  <si>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</si>
  <si>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</si>
  <si>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</si>
  <si>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</si>
  <si>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</si>
  <si>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</si>
  <si>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</si>
  <si>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</si>
  <si>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</si>
  <si>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</si>
  <si>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</si>
  <si>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</si>
  <si>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</si>
  <si>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</si>
  <si>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</si>
  <si>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</si>
  <si>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</si>
  <si>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</si>
  <si>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</si>
  <si>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</si>
  <si>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</si>
  <si>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</si>
  <si>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</si>
  <si>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</si>
  <si>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</si>
  <si>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</si>
  <si>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</si>
  <si>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</si>
  <si>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</si>
  <si>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</si>
  <si>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</si>
  <si>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</si>
  <si>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</si>
  <si>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</si>
  <si>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</si>
  <si>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</si>
  <si>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</si>
  <si>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</si>
  <si>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</si>
  <si>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</si>
  <si>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</si>
  <si>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</si>
  <si>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</si>
  <si>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</si>
  <si>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</si>
  <si>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</si>
  <si>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</si>
  <si>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</si>
  <si>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</si>
  <si>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</si>
  <si>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</si>
  <si>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</si>
  <si>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</si>
  <si>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</si>
  <si>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</si>
  <si>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</si>
  <si>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</si>
  <si>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</si>
  <si>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</si>
  <si>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</si>
  <si>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</si>
  <si>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</si>
  <si>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</si>
  <si>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</si>
  <si>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</si>
  <si>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</si>
  <si>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</si>
  <si>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</si>
  <si>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</si>
  <si>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</si>
  <si>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</si>
  <si>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</si>
  <si>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</si>
  <si>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</si>
  <si>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</si>
  <si>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</si>
  <si>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</si>
  <si>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</si>
  <si>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</si>
  <si>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</si>
  <si>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</si>
  <si>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</si>
  <si>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</si>
  <si>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</si>
  <si>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</si>
  <si>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</si>
  <si>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</si>
  <si>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</si>
  <si>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</si>
  <si>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</si>
  <si>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</si>
  <si>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</si>
  <si>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</si>
  <si>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</si>
  <si>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</si>
  <si>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</si>
  <si>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</si>
  <si>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</si>
  <si>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</si>
  <si>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</si>
  <si>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</si>
  <si>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</si>
  <si>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</si>
  <si>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</si>
  <si>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</si>
  <si>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</si>
  <si>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</si>
  <si>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</si>
  <si>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</si>
  <si>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</si>
  <si>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</si>
  <si>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</si>
  <si>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</si>
  <si>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</si>
  <si>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</si>
  <si>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</si>
  <si>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</si>
  <si>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</si>
  <si>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</si>
  <si>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</si>
  <si>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</si>
  <si>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</si>
  <si>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</si>
  <si>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</si>
  <si>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</si>
  <si>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</si>
  <si>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</si>
  <si>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</si>
  <si>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</si>
  <si>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</si>
  <si>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</si>
  <si>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</si>
  <si>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</si>
  <si>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</si>
  <si>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</si>
  <si>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</si>
  <si>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</si>
  <si>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</si>
  <si>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</si>
  <si>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</si>
  <si>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</si>
  <si>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</si>
  <si>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</si>
  <si>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</si>
  <si>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</si>
  <si>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</si>
  <si>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</si>
  <si>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</si>
  <si>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</si>
  <si>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</si>
  <si>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</si>
  <si>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</si>
  <si>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</si>
  <si>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</si>
  <si>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</si>
  <si>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</si>
  <si>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</si>
  <si>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</si>
  <si>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</si>
  <si>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</si>
  <si>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</si>
  <si>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</si>
  <si>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</si>
  <si>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</si>
  <si>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</si>
  <si>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</si>
  <si>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</si>
  <si>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</si>
  <si>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</si>
  <si>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</si>
  <si>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</si>
  <si>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</si>
  <si>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</si>
  <si>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</si>
  <si>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</si>
  <si>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</si>
  <si>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</si>
  <si>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</si>
  <si>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</si>
  <si>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</si>
  <si>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</si>
  <si>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</si>
  <si>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</si>
  <si>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</si>
  <si>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</si>
  <si>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</si>
  <si>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</si>
  <si>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</si>
  <si>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</si>
  <si>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</si>
  <si>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</si>
  <si>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</si>
  <si>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</si>
  <si>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</si>
  <si>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</si>
  <si>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</si>
  <si>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</si>
  <si>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</si>
  <si>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</si>
  <si>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</si>
  <si>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</si>
  <si>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</si>
  <si>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</si>
  <si>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</si>
  <si>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</si>
  <si>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</si>
  <si>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</si>
  <si>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</si>
  <si>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</si>
  <si>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</si>
  <si>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</si>
  <si>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</si>
  <si>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</si>
  <si>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</si>
  <si>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</si>
  <si>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</si>
  <si>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</si>
  <si>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</si>
  <si>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</si>
  <si>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</si>
  <si>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</si>
  <si>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</si>
  <si>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</si>
  <si>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</si>
  <si>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</si>
  <si>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</si>
  <si>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</si>
  <si>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</si>
  <si>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</si>
  <si>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</si>
  <si>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</si>
  <si>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</si>
  <si>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</si>
  <si>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</si>
  <si>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</si>
  <si>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</si>
  <si>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</si>
  <si>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</si>
  <si>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</si>
  <si>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</si>
  <si>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</si>
  <si>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</si>
  <si>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</si>
  <si>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</si>
  <si>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</si>
  <si>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</si>
  <si>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</si>
  <si>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</si>
  <si>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</si>
  <si>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</si>
  <si>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</si>
  <si>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</si>
  <si>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</si>
  <si>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</si>
  <si>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</si>
  <si>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</si>
  <si>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</si>
  <si>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</si>
  <si>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</si>
  <si>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</si>
  <si>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</si>
  <si>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</si>
  <si>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</si>
  <si>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</si>
  <si>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</si>
  <si>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</si>
  <si>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</si>
  <si>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</si>
  <si>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</si>
  <si>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</si>
  <si>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</si>
  <si>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</si>
  <si>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</si>
  <si>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</si>
  <si>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</si>
  <si>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</si>
  <si>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</si>
  <si>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</si>
  <si>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</si>
  <si>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</si>
  <si>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</si>
  <si>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</si>
  <si>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</si>
  <si>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</si>
  <si>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</si>
  <si>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</si>
  <si>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</si>
  <si>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</si>
  <si>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</si>
  <si>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</si>
  <si>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</si>
  <si>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</si>
  <si>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</si>
  <si>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</si>
  <si>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</si>
  <si>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</si>
  <si>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</si>
  <si>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</si>
  <si>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</si>
  <si>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</si>
  <si>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</si>
  <si>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</si>
  <si>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</si>
  <si>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</si>
  <si>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</si>
  <si>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</si>
  <si>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</si>
  <si>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</si>
  <si>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</si>
  <si>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</si>
  <si>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</si>
  <si>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</si>
  <si>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</si>
  <si>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</si>
  <si>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</si>
  <si>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</si>
  <si>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</si>
  <si>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</si>
  <si>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</si>
  <si>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</si>
  <si>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</si>
  <si>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</si>
  <si>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</si>
  <si>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</si>
  <si>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</si>
  <si>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</si>
  <si>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</si>
  <si>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</si>
  <si>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</si>
  <si>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</si>
  <si>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</si>
  <si>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</si>
  <si>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</si>
  <si>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</si>
  <si>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</si>
  <si>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</si>
  <si>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</si>
  <si>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</si>
  <si>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</si>
  <si>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</si>
  <si>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</si>
  <si>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</si>
  <si>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</si>
  <si>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</si>
  <si>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</si>
  <si>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</si>
  <si>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</si>
  <si>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</si>
  <si>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</si>
  <si>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</si>
  <si>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</si>
  <si>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</si>
  <si>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</si>
  <si>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</si>
  <si>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</si>
  <si>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</si>
  <si>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</si>
  <si>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</si>
  <si>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</si>
  <si>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</si>
  <si>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</si>
  <si>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</si>
  <si>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</si>
  <si>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</si>
  <si>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</si>
  <si>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</si>
  <si>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</si>
  <si>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</si>
  <si>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</si>
  <si>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</si>
  <si>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</si>
  <si>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</si>
  <si>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</si>
  <si>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</si>
  <si>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</si>
  <si>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</si>
  <si>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</si>
  <si>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</si>
  <si>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</si>
  <si>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</si>
  <si>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</si>
  <si>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</si>
  <si>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</si>
  <si>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</si>
  <si>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</si>
  <si>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</si>
  <si>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</si>
  <si>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</si>
  <si>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</si>
  <si>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</si>
  <si>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</si>
  <si>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</si>
  <si>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</si>
  <si>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</si>
  <si>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</si>
  <si>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</si>
  <si>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</si>
  <si>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</si>
  <si>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</si>
  <si>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</si>
  <si>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</si>
  <si>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</si>
  <si>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</si>
  <si>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</si>
  <si>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</si>
  <si>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</si>
  <si>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</si>
  <si>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</si>
  <si>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</si>
  <si>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</si>
  <si>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</si>
  <si>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</si>
  <si>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</si>
  <si>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</si>
  <si>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</si>
  <si>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</si>
  <si>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</si>
  <si>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</si>
  <si>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</si>
  <si>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</si>
  <si>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</si>
  <si>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</si>
  <si>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</si>
  <si>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</si>
  <si>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</si>
  <si>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</si>
  <si>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</si>
  <si>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</si>
  <si>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</si>
  <si>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</si>
  <si>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</si>
  <si>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</si>
  <si>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</si>
  <si>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</si>
  <si>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</si>
  <si>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</si>
  <si>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</si>
  <si>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</si>
  <si>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</si>
  <si>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</si>
  <si>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</si>
  <si>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</si>
  <si>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</si>
  <si>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</si>
  <si>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</si>
  <si>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</si>
  <si>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</si>
  <si>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</si>
  <si>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</si>
  <si>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</si>
  <si>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</si>
  <si>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</si>
  <si>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</si>
  <si>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</si>
  <si>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</si>
  <si>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</si>
  <si>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</si>
  <si>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</si>
  <si>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</si>
  <si>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</si>
  <si>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</si>
  <si>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</si>
  <si>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</si>
  <si>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</si>
  <si>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</si>
  <si>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</si>
  <si>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</si>
  <si>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</si>
  <si>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</si>
  <si>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</si>
  <si>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</si>
  <si>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</si>
  <si>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</si>
  <si>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</si>
  <si>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</si>
  <si>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</si>
  <si>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</si>
  <si>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</si>
  <si>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</si>
  <si>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</si>
  <si>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</si>
  <si>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</si>
  <si>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</si>
  <si>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</si>
  <si>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</si>
  <si>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</si>
  <si>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</si>
  <si>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</si>
  <si>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</si>
  <si>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</si>
  <si>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</si>
  <si>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</si>
  <si>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</si>
  <si>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</si>
  <si>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</si>
  <si>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</si>
  <si>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</si>
  <si>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</si>
  <si>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</si>
  <si>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</si>
  <si>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</si>
  <si>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</si>
  <si>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</si>
  <si>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</si>
  <si>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</si>
  <si>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</si>
  <si>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</si>
  <si>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</si>
  <si>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</si>
  <si>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</si>
  <si>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</si>
  <si>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</si>
  <si>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</si>
  <si>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</si>
  <si>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</si>
  <si>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</si>
  <si>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</si>
  <si>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</si>
  <si>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</si>
  <si>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</si>
  <si>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</si>
  <si>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</si>
  <si>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</si>
  <si>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</si>
  <si>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</si>
  <si>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</si>
  <si>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</si>
  <si>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</si>
  <si>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</si>
  <si>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</si>
  <si>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</si>
  <si>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</si>
  <si>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</si>
  <si>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</si>
  <si>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</si>
  <si>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</si>
  <si>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</si>
  <si>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</si>
  <si>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</si>
  <si>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</si>
  <si>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</si>
  <si>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</si>
  <si>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</si>
  <si>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</si>
  <si>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</si>
  <si>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</si>
  <si>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</si>
  <si>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</si>
  <si>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</si>
  <si>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</si>
  <si>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</si>
  <si>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</si>
  <si>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</si>
  <si>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</si>
  <si>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</si>
  <si>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</si>
  <si>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</si>
  <si>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</si>
  <si>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</si>
  <si>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</si>
  <si>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</si>
  <si>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</si>
  <si>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</si>
  <si>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</si>
  <si>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</si>
  <si>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</si>
  <si>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</si>
  <si>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</si>
  <si>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</si>
  <si>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</si>
  <si>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</si>
  <si>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</si>
  <si>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</si>
  <si>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</si>
  <si>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</si>
  <si>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</si>
  <si>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</si>
  <si>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</si>
  <si>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</si>
  <si>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</si>
  <si>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</si>
  <si>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</si>
  <si>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</si>
  <si>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</si>
  <si>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</si>
  <si>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</si>
  <si>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</si>
  <si>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</si>
  <si>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</si>
  <si>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</si>
  <si>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</si>
  <si>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</si>
  <si>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</si>
  <si>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</si>
  <si>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</si>
  <si>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</si>
  <si>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</si>
  <si>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</si>
  <si>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</si>
  <si>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</si>
  <si>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</si>
  <si>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</si>
  <si>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</si>
  <si>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</si>
  <si>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</si>
  <si>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</si>
  <si>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</si>
  <si>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</si>
  <si>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</si>
  <si>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</si>
  <si>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</si>
  <si>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</si>
  <si>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</si>
  <si>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</si>
  <si>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</si>
  <si>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</si>
  <si>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</si>
  <si>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</si>
  <si>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</si>
  <si>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</si>
  <si>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</si>
  <si>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</si>
  <si>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</si>
  <si>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</si>
  <si>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</si>
  <si>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</si>
  <si>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</si>
  <si>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</si>
  <si>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</si>
  <si>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</si>
  <si>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</si>
  <si>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</si>
  <si>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</si>
  <si>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</si>
  <si>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</si>
  <si>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</si>
  <si>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</si>
  <si>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</si>
  <si>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</si>
  <si>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</si>
  <si>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</si>
  <si>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</si>
  <si>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</si>
  <si>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</si>
  <si>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</si>
  <si>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</si>
  <si>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</si>
  <si>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</si>
  <si>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</si>
  <si>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</si>
  <si>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</si>
  <si>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</si>
  <si>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</si>
  <si>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</si>
  <si>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</si>
  <si>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</si>
  <si>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</si>
  <si>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</si>
  <si>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</si>
  <si>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</si>
  <si>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</si>
  <si>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</si>
  <si>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</si>
  <si>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</si>
  <si>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</si>
  <si>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</si>
  <si>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</si>
  <si>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</si>
  <si>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</si>
  <si>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</si>
  <si>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</si>
  <si>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</si>
  <si>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</si>
  <si>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</si>
  <si>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</si>
  <si>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</si>
  <si>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</si>
  <si>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</si>
  <si>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</si>
  <si>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</si>
  <si>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</si>
  <si>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</si>
  <si>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</si>
  <si>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</si>
  <si>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</si>
  <si>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</si>
  <si>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</si>
  <si>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</si>
  <si>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</si>
  <si>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</si>
  <si>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</si>
  <si>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</si>
  <si>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</si>
  <si>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</si>
  <si>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</si>
  <si>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</si>
  <si>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</si>
  <si>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</si>
  <si>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</si>
  <si>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</si>
  <si>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</si>
  <si>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</si>
  <si>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</si>
  <si>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</si>
  <si>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</si>
  <si>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</si>
  <si>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</si>
  <si>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</si>
  <si>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</si>
  <si>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</si>
  <si>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</si>
  <si>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</si>
  <si>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</si>
  <si>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</si>
  <si>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</si>
  <si>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</si>
  <si>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</si>
  <si>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</si>
  <si>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</si>
  <si>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</si>
  <si>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</si>
  <si>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</si>
  <si>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</si>
  <si>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</si>
  <si>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</si>
  <si>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</si>
  <si>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</si>
  <si>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</si>
  <si>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</si>
  <si>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</si>
  <si>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</si>
  <si>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</si>
  <si>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</si>
  <si>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</si>
  <si>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</si>
  <si>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</si>
  <si>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</si>
  <si>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</si>
  <si>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</si>
  <si>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</si>
  <si>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</si>
  <si>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</si>
  <si>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</si>
  <si>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</si>
  <si>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</si>
  <si>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</si>
  <si>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</si>
  <si>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</si>
  <si>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</si>
  <si>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</si>
  <si>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</si>
  <si>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</si>
  <si>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</si>
  <si>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</si>
  <si>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</si>
  <si>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</si>
  <si>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</si>
  <si>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</si>
  <si>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</si>
  <si>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</si>
  <si>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</si>
  <si>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</si>
  <si>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</si>
  <si>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</si>
  <si>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</si>
  <si>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</si>
  <si>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</si>
  <si>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</si>
  <si>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</si>
  <si>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</si>
  <si>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</si>
  <si>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</si>
  <si>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</si>
  <si>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</si>
  <si>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</si>
  <si>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</si>
  <si>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</si>
  <si>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</si>
  <si>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</si>
  <si>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</si>
  <si>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</si>
  <si>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</si>
  <si>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</si>
  <si>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</si>
  <si>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</si>
  <si>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</si>
  <si>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</si>
  <si>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</si>
  <si>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</si>
  <si>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</si>
  <si>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</si>
  <si>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</si>
  <si>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</si>
  <si>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</si>
  <si>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</si>
  <si>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</si>
  <si>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</si>
  <si>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</si>
  <si>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</si>
  <si>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</si>
  <si>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</si>
  <si>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</si>
  <si>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</si>
  <si>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</si>
  <si>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</si>
  <si>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</si>
  <si>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</si>
  <si>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</si>
  <si>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</si>
  <si>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</si>
  <si>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</si>
  <si>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</si>
  <si>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</si>
  <si>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</si>
  <si>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</si>
  <si>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</si>
  <si>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</si>
  <si>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</si>
  <si>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</si>
  <si>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</si>
  <si>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</si>
  <si>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</si>
  <si>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</si>
  <si>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</si>
  <si>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</si>
  <si>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</si>
  <si>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</si>
  <si>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</si>
  <si>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</si>
  <si>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</si>
  <si>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</si>
  <si>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</si>
  <si>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</si>
  <si>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</si>
  <si>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</si>
  <si>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</si>
  <si>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</si>
  <si>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</si>
  <si>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</si>
  <si>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</si>
  <si>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</si>
  <si>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</si>
  <si>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</si>
  <si>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</si>
  <si>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</si>
  <si>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</si>
  <si>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</si>
  <si>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</si>
  <si>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</si>
  <si>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</si>
  <si>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</si>
  <si>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</si>
  <si>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</si>
  <si>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</si>
  <si>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</si>
  <si>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</si>
  <si>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</si>
  <si>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</si>
  <si>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</si>
  <si>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</si>
  <si>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</si>
  <si>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</si>
  <si>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</si>
  <si>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</si>
  <si>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</si>
  <si>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</si>
  <si>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</si>
  <si>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</si>
  <si>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</si>
  <si>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</si>
  <si>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</si>
  <si>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</si>
  <si>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</si>
  <si>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</si>
  <si>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</si>
  <si>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</si>
  <si>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</si>
  <si>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</si>
  <si>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</si>
  <si>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</si>
  <si>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</si>
  <si>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</si>
  <si>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</si>
  <si>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</si>
  <si>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</si>
  <si>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</si>
  <si>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</si>
  <si>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</si>
  <si>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</si>
  <si>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</si>
  <si>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</si>
  <si>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</si>
  <si>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</si>
  <si>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</si>
  <si>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</si>
  <si>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</si>
  <si>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</si>
  <si>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</si>
  <si>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</si>
  <si>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</si>
  <si>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</si>
  <si>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</si>
  <si>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</si>
  <si>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</si>
  <si>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</si>
  <si>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</si>
  <si>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</si>
  <si>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</si>
  <si>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</si>
  <si>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</si>
  <si>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</si>
  <si>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</si>
  <si>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</si>
  <si>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</si>
  <si>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</si>
  <si>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</si>
  <si>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</si>
  <si>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</si>
  <si>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</si>
  <si>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</si>
  <si>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</si>
  <si>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</si>
  <si>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</si>
  <si>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</si>
  <si>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</si>
  <si>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</si>
  <si>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</si>
  <si>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</si>
  <si>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</si>
  <si>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</si>
  <si>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</si>
  <si>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</si>
  <si>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</si>
  <si>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</si>
  <si>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</si>
  <si>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</si>
  <si>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</si>
  <si>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</si>
  <si>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</si>
  <si>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</si>
  <si>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</si>
  <si>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</si>
  <si>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</si>
  <si>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</si>
  <si>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</si>
  <si>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</si>
  <si>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</si>
  <si>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</si>
  <si>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</si>
  <si>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</si>
  <si>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</si>
  <si>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</si>
  <si>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</si>
  <si>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</si>
  <si>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</si>
  <si>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</si>
  <si>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</si>
  <si>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</si>
  <si>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</si>
  <si>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</si>
  <si>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</si>
  <si>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</si>
  <si>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</si>
  <si>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</si>
  <si>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</si>
  <si>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</si>
  <si>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</si>
  <si>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</si>
  <si>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</si>
  <si>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</si>
  <si>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</si>
  <si>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</si>
  <si>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</si>
  <si>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</si>
  <si>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</si>
  <si>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</si>
  <si>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</si>
  <si>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</si>
  <si>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</si>
  <si>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</si>
  <si>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</si>
  <si>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</si>
  <si>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</si>
  <si>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</si>
  <si>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</si>
  <si>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</si>
  <si>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</si>
  <si>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</si>
  <si>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</si>
  <si>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</si>
  <si>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</si>
  <si>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</si>
  <si>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</si>
  <si>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</si>
  <si>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</si>
  <si>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</si>
  <si>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</si>
  <si>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</si>
  <si>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</si>
  <si>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</si>
  <si>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</si>
  <si>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</si>
  <si>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</si>
  <si>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</si>
  <si>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</si>
  <si>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</si>
  <si>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</si>
  <si>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</si>
  <si>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</si>
  <si>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</si>
  <si>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</si>
  <si>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</si>
  <si>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</si>
  <si>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</si>
  <si>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</si>
  <si>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</si>
  <si>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</si>
  <si>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</si>
  <si>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</si>
  <si>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</si>
  <si>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</si>
  <si>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</si>
  <si>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</si>
  <si>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</si>
  <si>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</si>
  <si>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</si>
  <si>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</si>
  <si>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</si>
  <si>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</si>
  <si>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</si>
  <si>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</si>
  <si>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</si>
  <si>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</si>
  <si>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</si>
  <si>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</si>
  <si>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</si>
  <si>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</si>
  <si>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</si>
  <si>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</si>
  <si>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</si>
  <si>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</si>
  <si>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</si>
  <si>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</si>
  <si>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</si>
  <si>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</si>
  <si>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</si>
  <si>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</si>
  <si>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</si>
  <si>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</si>
  <si>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</si>
  <si>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</si>
  <si>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</si>
  <si>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</si>
  <si>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</si>
  <si>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</si>
  <si>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</si>
  <si>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</si>
  <si>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</si>
  <si>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</si>
  <si>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</si>
  <si>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</si>
  <si>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</si>
  <si>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</si>
  <si>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</si>
  <si>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</si>
  <si>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</si>
  <si>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</si>
  <si>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</si>
  <si>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</si>
  <si>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</si>
  <si>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</si>
  <si>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</si>
  <si>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</si>
  <si>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</si>
  <si>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</si>
  <si>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</si>
  <si>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</si>
  <si>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</si>
  <si>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</si>
  <si>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</si>
  <si>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</si>
  <si>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</si>
  <si>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</si>
  <si>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</si>
  <si>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</si>
  <si>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</si>
  <si>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</si>
  <si>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</si>
  <si>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</si>
  <si>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</si>
  <si>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</si>
  <si>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</si>
  <si>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</si>
  <si>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</si>
  <si>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</si>
  <si>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</si>
  <si>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</si>
  <si>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</si>
  <si>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</si>
  <si>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</si>
  <si>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</si>
  <si>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</si>
  <si>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</si>
  <si>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</si>
  <si>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</si>
  <si>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</si>
  <si>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</si>
  <si>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</si>
  <si>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</si>
  <si>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</si>
  <si>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</si>
  <si>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</si>
  <si>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</si>
  <si>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</si>
  <si>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</si>
  <si>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</si>
  <si>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</si>
  <si>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</si>
  <si>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</si>
  <si>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</si>
  <si>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</si>
  <si>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</si>
  <si>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</si>
  <si>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</si>
  <si>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</si>
  <si>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</si>
  <si>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</si>
  <si>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</si>
  <si>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</si>
  <si>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</si>
  <si>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</si>
  <si>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</si>
  <si>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</si>
  <si>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</si>
  <si>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</si>
  <si>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</si>
  <si>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</si>
  <si>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</si>
  <si>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</si>
  <si>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</si>
  <si>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</si>
  <si>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</si>
  <si>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</si>
  <si>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</si>
  <si>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</si>
  <si>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</si>
  <si>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</si>
  <si>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</si>
  <si>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</si>
  <si>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</si>
  <si>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</si>
  <si>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</si>
  <si>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</si>
  <si>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</si>
  <si>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</si>
  <si>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</si>
  <si>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</si>
  <si>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</si>
  <si>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</si>
  <si>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</si>
  <si>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</si>
  <si>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</si>
  <si>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</si>
  <si>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</si>
  <si>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</si>
  <si>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</si>
  <si>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</si>
  <si>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</si>
  <si>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</si>
  <si>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</si>
  <si>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</si>
  <si>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</si>
  <si>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</si>
  <si>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</si>
  <si>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</si>
  <si>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</si>
  <si>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</si>
  <si>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</si>
  <si>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</si>
  <si>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</si>
  <si>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</si>
  <si>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</si>
  <si>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</si>
  <si>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</si>
  <si>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</si>
  <si>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</si>
  <si>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</si>
  <si>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</si>
  <si>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</si>
  <si>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</si>
  <si>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</si>
  <si>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</si>
  <si>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</si>
  <si>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</si>
  <si>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</si>
  <si>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</si>
  <si>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</si>
  <si>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</si>
  <si>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</si>
  <si>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</si>
  <si>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</si>
  <si>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</si>
  <si>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</si>
  <si>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</si>
  <si>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</si>
  <si>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</si>
  <si>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</si>
  <si>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</si>
  <si>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</si>
  <si>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</si>
  <si>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</si>
  <si>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</si>
  <si>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</si>
  <si>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</si>
  <si>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</si>
  <si>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</si>
  <si>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</si>
  <si>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</si>
  <si>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</si>
  <si>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</si>
  <si>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</si>
  <si>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</si>
  <si>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</si>
  <si>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</si>
  <si>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</si>
  <si>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</si>
  <si>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</si>
  <si>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</si>
  <si>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</si>
  <si>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</si>
  <si>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</si>
  <si>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</si>
  <si>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</si>
  <si>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</si>
  <si>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</si>
  <si>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</si>
  <si>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</si>
  <si>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</si>
  <si>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</si>
  <si>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</si>
  <si>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</si>
  <si>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</si>
  <si>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</si>
  <si>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</si>
  <si>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</si>
  <si>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</si>
  <si>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</si>
  <si>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</si>
  <si>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</si>
  <si>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</si>
  <si>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</si>
  <si>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</si>
  <si>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</si>
  <si>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</si>
  <si>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</si>
  <si>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</si>
  <si>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</si>
  <si>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</si>
  <si>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</si>
  <si>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</si>
  <si>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</si>
  <si>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</si>
  <si>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</si>
  <si>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</si>
  <si>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</si>
  <si>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</si>
  <si>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</si>
  <si>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</si>
  <si>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</si>
  <si>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</si>
  <si>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</si>
  <si>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</si>
  <si>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</si>
  <si>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</si>
  <si>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</si>
  <si>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</si>
  <si>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</si>
  <si>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</si>
  <si>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</si>
  <si>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</si>
  <si>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</si>
  <si>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</si>
  <si>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</si>
  <si>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</si>
  <si>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</si>
  <si>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</si>
  <si>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</si>
  <si>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</si>
  <si>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</si>
  <si>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</si>
  <si>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</si>
  <si>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</si>
  <si>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</si>
  <si>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</si>
  <si>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</si>
  <si>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</si>
  <si>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</si>
  <si>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</si>
  <si>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</si>
  <si>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</si>
  <si>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</si>
  <si>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</si>
  <si>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</si>
  <si>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</si>
  <si>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</si>
  <si>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</si>
  <si>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</si>
  <si>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</si>
  <si>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</si>
  <si>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</si>
  <si>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</si>
  <si>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</si>
  <si>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</si>
  <si>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</si>
  <si>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</si>
  <si>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</si>
  <si>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</si>
  <si>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</si>
  <si>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</si>
  <si>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</si>
  <si>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</si>
  <si>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</si>
  <si>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</si>
  <si>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</si>
  <si>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</si>
  <si>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</si>
  <si>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</si>
  <si>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</si>
  <si>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</si>
  <si>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</si>
  <si>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</si>
  <si>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</si>
  <si>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</si>
  <si>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</si>
  <si>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</si>
  <si>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</si>
  <si>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</si>
  <si>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</si>
  <si>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</si>
  <si>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</si>
  <si>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</si>
  <si>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</si>
  <si>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</si>
  <si>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</si>
  <si>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</si>
  <si>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</si>
  <si>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</si>
  <si>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</si>
  <si>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</si>
  <si>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</si>
  <si>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</si>
  <si>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</si>
  <si>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</si>
  <si>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</si>
  <si>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</si>
  <si>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</si>
  <si>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</si>
  <si>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</si>
  <si>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</si>
  <si>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</si>
  <si>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</si>
  <si>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</si>
  <si>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</si>
  <si>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</si>
  <si>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</si>
  <si>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</si>
  <si>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</si>
  <si>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</si>
  <si>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</si>
  <si>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</si>
  <si>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</si>
  <si>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</si>
  <si>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</si>
  <si>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</si>
  <si>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</si>
  <si>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</si>
  <si>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</si>
  <si>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</si>
  <si>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</si>
  <si>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</si>
  <si>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</si>
  <si>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</si>
  <si>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</si>
  <si>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</si>
  <si>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</si>
  <si>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</si>
  <si>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</si>
  <si>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</si>
  <si>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</si>
  <si>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</si>
  <si>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</si>
  <si>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</si>
  <si>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</si>
  <si>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</si>
  <si>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</si>
  <si>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</si>
  <si>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</si>
  <si>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</si>
  <si>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</si>
  <si>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</si>
  <si>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</si>
  <si>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</si>
  <si>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</si>
  <si>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</si>
  <si>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</si>
  <si>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</si>
  <si>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</si>
  <si>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</si>
  <si>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</si>
  <si>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</si>
  <si>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</si>
  <si>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</si>
  <si>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</si>
  <si>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</si>
  <si>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</si>
  <si>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</si>
  <si>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</si>
  <si>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</si>
  <si>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</si>
  <si>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</si>
  <si>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</si>
  <si>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</si>
  <si>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</si>
  <si>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</si>
  <si>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</si>
  <si>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</si>
  <si>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</si>
  <si>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</si>
  <si>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</si>
  <si>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</si>
  <si>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</si>
  <si>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</si>
  <si>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</si>
  <si>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</si>
  <si>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</si>
  <si>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</si>
  <si>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</si>
  <si>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</si>
  <si>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</si>
  <si>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</si>
  <si>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</si>
  <si>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</si>
  <si>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</si>
  <si>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</si>
  <si>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</si>
  <si>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</si>
  <si>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</si>
  <si>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</si>
  <si>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</si>
  <si>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</si>
  <si>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</si>
  <si>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</si>
  <si>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</si>
  <si>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</si>
  <si>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</si>
  <si>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</si>
  <si>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</si>
  <si>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</si>
  <si>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</si>
  <si>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</si>
  <si>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</si>
  <si>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</si>
  <si>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</si>
  <si>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</si>
  <si>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</si>
  <si>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</si>
  <si>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</si>
  <si>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</si>
  <si>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</si>
  <si>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</si>
  <si>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</si>
  <si>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</si>
  <si>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</si>
  <si>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</si>
  <si>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</si>
  <si>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</si>
  <si>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</si>
  <si>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</si>
  <si>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</si>
  <si>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</si>
  <si>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</si>
  <si>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</si>
  <si>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</si>
  <si>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</si>
  <si>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</si>
  <si>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</si>
  <si>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</si>
  <si>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</si>
  <si>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</si>
  <si>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</si>
  <si>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</si>
  <si>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</si>
  <si>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</si>
  <si>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</si>
  <si>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</si>
  <si>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</si>
  <si>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</si>
  <si>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</si>
  <si>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</si>
  <si>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</si>
  <si>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</si>
  <si>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</si>
  <si>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</si>
  <si>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</si>
  <si>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</si>
  <si>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</si>
  <si>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</si>
  <si>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</si>
  <si>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</si>
  <si>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</si>
  <si>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</si>
  <si>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</si>
  <si>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</si>
  <si>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</si>
  <si>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</si>
  <si>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</si>
  <si>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</si>
  <si>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</si>
  <si>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</si>
  <si>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</si>
  <si>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</si>
  <si>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</si>
  <si>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</si>
  <si>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</si>
  <si>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</si>
  <si>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</si>
  <si>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</si>
  <si>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</si>
  <si>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</si>
  <si>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</si>
  <si>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</si>
  <si>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</si>
  <si>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</si>
  <si>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</si>
  <si>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</si>
  <si>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</si>
  <si>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</si>
  <si>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</si>
  <si>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</si>
  <si>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</si>
  <si>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</si>
  <si>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</si>
  <si>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</si>
  <si>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</si>
  <si>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</si>
  <si>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</si>
  <si>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</si>
  <si>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</si>
  <si>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</si>
  <si>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</si>
  <si>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</si>
  <si>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</si>
  <si>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</si>
  <si>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</si>
  <si>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</si>
  <si>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</si>
  <si>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</si>
  <si>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</si>
  <si>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</si>
  <si>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</si>
  <si>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</si>
  <si>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</si>
  <si>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</si>
  <si>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</si>
  <si>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</si>
  <si>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</si>
  <si>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</si>
  <si>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</si>
  <si>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</si>
  <si>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</si>
  <si>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</si>
  <si>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</si>
  <si>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</si>
  <si>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</si>
  <si>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</si>
  <si>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</si>
  <si>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</si>
  <si>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</si>
  <si>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</si>
  <si>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</si>
  <si>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</si>
  <si>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</si>
  <si>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</si>
  <si>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</si>
  <si>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</si>
  <si>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</si>
  <si>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</si>
  <si>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</si>
  <si>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</si>
  <si>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</si>
  <si>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</si>
  <si>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</si>
  <si>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</si>
  <si>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</si>
  <si>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</si>
  <si>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</si>
  <si>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</si>
  <si>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</si>
  <si>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</si>
  <si>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</si>
  <si>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</si>
  <si>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</si>
  <si>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</si>
  <si>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</si>
  <si>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</si>
  <si>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</si>
  <si>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</si>
  <si>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</si>
  <si>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</si>
  <si>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</si>
  <si>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</si>
  <si>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</si>
  <si>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</si>
  <si>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</si>
  <si>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</si>
  <si>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</si>
  <si>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</si>
  <si>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</si>
  <si>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</si>
  <si>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</si>
  <si>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</si>
  <si>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</si>
  <si>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</si>
  <si>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</si>
  <si>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</si>
  <si>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</si>
  <si>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</si>
  <si>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</si>
  <si>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</si>
  <si>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</si>
  <si>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</si>
  <si>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</si>
  <si>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</si>
  <si>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</si>
  <si>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</si>
  <si>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</si>
  <si>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</si>
  <si>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</si>
  <si>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</si>
  <si>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</si>
  <si>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</si>
  <si>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</si>
  <si>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</si>
  <si>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</si>
  <si>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</si>
  <si>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</si>
  <si>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</si>
  <si>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</si>
  <si>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</si>
  <si>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</si>
  <si>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</si>
  <si>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</si>
  <si>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</si>
  <si>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</si>
  <si>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</si>
  <si>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</si>
  <si>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</si>
  <si>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</si>
  <si>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</si>
  <si>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</si>
  <si>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</si>
  <si>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</si>
  <si>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</si>
  <si>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</si>
  <si>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</si>
  <si>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</si>
  <si>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</si>
  <si>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</si>
  <si>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</si>
  <si>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</si>
  <si>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</si>
  <si>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</si>
  <si>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</si>
  <si>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</si>
  <si>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</si>
  <si>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</si>
  <si>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</si>
  <si>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</si>
  <si>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</si>
  <si>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</si>
  <si>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</si>
  <si>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</si>
  <si>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</si>
  <si>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</si>
  <si>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</si>
  <si>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</si>
  <si>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</si>
  <si>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</si>
  <si>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</si>
  <si>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</si>
  <si>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</si>
  <si>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</si>
  <si>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</si>
  <si>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</si>
  <si>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</si>
  <si>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</si>
  <si>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</si>
  <si>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</si>
  <si>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</si>
  <si>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</si>
  <si>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</si>
  <si>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</si>
  <si>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</si>
  <si>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</si>
  <si>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</si>
  <si>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</si>
  <si>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</si>
  <si>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</si>
  <si>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</si>
  <si>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</si>
  <si>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</si>
  <si>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</si>
  <si>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</si>
  <si>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</si>
  <si>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</si>
  <si>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</si>
  <si>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</si>
  <si>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</si>
  <si>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</si>
  <si>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</si>
  <si>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</si>
  <si>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</si>
  <si>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</si>
  <si>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</si>
  <si>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</si>
  <si>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</si>
  <si>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</si>
  <si>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</si>
  <si>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</si>
  <si>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</si>
  <si>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</si>
  <si>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</si>
  <si>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</si>
  <si>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</si>
  <si>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</si>
  <si>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</si>
  <si>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</si>
  <si>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</si>
  <si>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</si>
  <si>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</si>
  <si>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</si>
  <si>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</si>
  <si>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</si>
  <si>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</si>
  <si>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</si>
  <si>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</si>
  <si>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</si>
  <si>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</si>
  <si>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</si>
  <si>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</si>
  <si>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</si>
  <si>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</si>
  <si>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</si>
  <si>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</si>
  <si>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</si>
  <si>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</si>
  <si>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</si>
  <si>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</si>
  <si>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</si>
  <si>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</si>
  <si>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</si>
  <si>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</si>
  <si>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</si>
  <si>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</si>
  <si>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</si>
  <si>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</si>
  <si>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</si>
  <si>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</si>
  <si>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</si>
  <si>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</si>
  <si>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</si>
  <si>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</si>
  <si>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</si>
  <si>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</si>
  <si>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</si>
  <si>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</si>
  <si>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</si>
  <si>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</si>
  <si>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</si>
  <si>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</si>
  <si>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</si>
  <si>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</si>
  <si>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</si>
  <si>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</si>
  <si>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</si>
  <si>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</si>
  <si>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</si>
  <si>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</si>
  <si>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</si>
  <si>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</si>
  <si>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</si>
  <si>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</si>
  <si>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</si>
  <si>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</si>
  <si>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</si>
  <si>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</si>
  <si>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</si>
  <si>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</si>
  <si>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</si>
  <si>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</si>
  <si>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</si>
  <si>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</si>
  <si>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</si>
  <si>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</si>
  <si>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</si>
  <si>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</si>
  <si>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</si>
  <si>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</si>
  <si>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</si>
  <si>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</si>
  <si>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</si>
  <si>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</si>
  <si>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</si>
  <si>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</si>
  <si>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</si>
  <si>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</si>
  <si>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</si>
  <si>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</si>
  <si>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</si>
  <si>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</si>
  <si>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</si>
  <si>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</si>
  <si>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</si>
  <si>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</si>
  <si>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</si>
  <si>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</si>
  <si>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</si>
  <si>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</si>
  <si>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</si>
  <si>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</si>
  <si>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</si>
  <si>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</si>
  <si>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</si>
  <si>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</si>
  <si>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</si>
  <si>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</si>
  <si>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</si>
  <si>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</si>
  <si>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</si>
  <si>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</si>
  <si>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</si>
  <si>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</si>
  <si>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</si>
  <si>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</si>
  <si>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</si>
  <si>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</si>
  <si>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</si>
  <si>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</si>
  <si>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</si>
  <si>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</si>
  <si>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</si>
  <si>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</si>
  <si>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</si>
  <si>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</si>
  <si>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</si>
  <si>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</si>
  <si>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</si>
  <si>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</si>
  <si>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</si>
  <si>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</si>
  <si>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</si>
  <si>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</si>
  <si>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</si>
  <si>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</si>
  <si>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</si>
  <si>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</si>
  <si>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</si>
  <si>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</si>
  <si>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</si>
  <si>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</si>
  <si>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</si>
  <si>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</si>
  <si>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</si>
  <si>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</si>
  <si>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</si>
  <si>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</si>
  <si>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</si>
  <si>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</si>
  <si>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</si>
  <si>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</si>
  <si>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</si>
  <si>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</si>
  <si>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</si>
  <si>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</si>
  <si>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</si>
  <si>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</si>
  <si>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</si>
  <si>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</si>
  <si>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</si>
  <si>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</si>
  <si>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</si>
  <si>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</si>
  <si>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</si>
  <si>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</si>
  <si>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</si>
  <si>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</si>
  <si>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</si>
  <si>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</si>
  <si>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</si>
  <si>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</si>
  <si>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</si>
  <si>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</si>
  <si>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</si>
  <si>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</si>
  <si>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</si>
  <si>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</si>
  <si>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</si>
  <si>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</si>
  <si>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</si>
  <si>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</si>
  <si>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</si>
  <si>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</si>
  <si>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</si>
  <si>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</si>
  <si>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</si>
  <si>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</si>
  <si>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</si>
  <si>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</si>
  <si>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</si>
  <si>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</si>
  <si>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</si>
  <si>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</si>
  <si>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</si>
  <si>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</si>
  <si>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</si>
  <si>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</si>
  <si>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</si>
  <si>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</si>
  <si>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</si>
  <si>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</si>
  <si>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</si>
  <si>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</si>
  <si>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</si>
  <si>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</si>
  <si>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</si>
  <si>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</si>
  <si>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</si>
  <si>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</si>
  <si>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</si>
  <si>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</si>
  <si>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</si>
  <si>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</si>
  <si>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</si>
  <si>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</si>
  <si>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</si>
  <si>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</si>
  <si>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</si>
  <si>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</si>
  <si>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</si>
  <si>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</si>
  <si>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</si>
  <si>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</si>
  <si>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</si>
  <si>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</si>
  <si>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</si>
  <si>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</si>
  <si>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</si>
  <si>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</si>
  <si>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</si>
  <si>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</si>
  <si>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</si>
  <si>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</si>
  <si>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</si>
  <si>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</si>
  <si>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</si>
  <si>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</si>
  <si>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</si>
  <si>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</si>
  <si>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</si>
  <si>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</si>
  <si>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</si>
  <si>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</si>
  <si>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</si>
  <si>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</si>
  <si>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</si>
  <si>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</si>
  <si>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</si>
  <si>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</si>
  <si>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</si>
  <si>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</si>
  <si>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</si>
  <si>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</si>
  <si>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</si>
  <si>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</si>
  <si>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</si>
  <si>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</si>
  <si>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</si>
  <si>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</si>
  <si>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</si>
  <si>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</si>
  <si>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</si>
  <si>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</si>
  <si>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</si>
  <si>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</si>
  <si>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</si>
  <si>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</si>
  <si>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</si>
  <si>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</si>
  <si>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</si>
  <si>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</si>
  <si>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</si>
  <si>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</si>
  <si>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</si>
  <si>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</si>
  <si>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</si>
  <si>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</si>
  <si>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</si>
  <si>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</si>
  <si>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</si>
  <si>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</si>
  <si>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</si>
  <si>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</si>
  <si>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</si>
  <si>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</si>
  <si>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</si>
  <si>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</si>
  <si>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</si>
  <si>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</si>
  <si>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</si>
  <si>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</si>
  <si>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</si>
  <si>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</si>
  <si>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</si>
  <si>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</si>
  <si>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</si>
  <si>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</si>
  <si>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</si>
  <si>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</si>
  <si>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</si>
  <si>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</si>
  <si>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</si>
  <si>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</si>
  <si>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</si>
  <si>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</si>
  <si>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</si>
  <si>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</si>
  <si>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</si>
  <si>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</si>
  <si>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</si>
  <si>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</si>
  <si>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</si>
  <si>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</si>
  <si>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</si>
  <si>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</si>
  <si>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</si>
  <si>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</si>
  <si>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</si>
  <si>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</si>
  <si>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</si>
  <si>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</si>
  <si>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</si>
  <si>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</si>
  <si>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</si>
  <si>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</si>
  <si>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</si>
  <si>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</si>
  <si>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</si>
  <si>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</si>
  <si>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</si>
  <si>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</si>
  <si>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</si>
  <si>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</si>
  <si>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</si>
  <si>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</si>
  <si>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</si>
  <si>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</si>
  <si>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</si>
  <si>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</si>
  <si>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</si>
  <si>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</si>
  <si>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</si>
  <si>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</si>
  <si>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</si>
  <si>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</si>
  <si>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</si>
  <si>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</si>
  <si>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</si>
  <si>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</si>
  <si>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</si>
  <si>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</si>
  <si>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</si>
  <si>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</si>
  <si>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</si>
  <si>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</si>
  <si>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</si>
  <si>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</si>
  <si>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</si>
  <si>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</si>
  <si>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</si>
  <si>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</si>
  <si>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</si>
  <si>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</si>
  <si>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</si>
  <si>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</si>
  <si>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</si>
  <si>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</si>
  <si>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</si>
  <si>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</si>
  <si>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</si>
  <si>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</si>
  <si>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</si>
  <si>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</si>
  <si>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</si>
  <si>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</si>
  <si>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</si>
  <si>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</si>
  <si>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</si>
  <si>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</si>
  <si>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</si>
  <si>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</si>
  <si>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</si>
  <si>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</si>
  <si>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</si>
  <si>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</si>
  <si>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</si>
  <si>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</si>
  <si>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</si>
  <si>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</si>
  <si>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</si>
  <si>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</si>
  <si>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</si>
  <si>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</si>
  <si>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</si>
  <si>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</si>
  <si>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</si>
  <si>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</si>
  <si>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</si>
  <si>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</si>
  <si>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</si>
  <si>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</si>
  <si>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</si>
  <si>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</si>
  <si>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</si>
  <si>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</si>
  <si>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</si>
  <si>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</si>
  <si>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</si>
  <si>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</si>
  <si>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</si>
  <si>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</si>
  <si>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</si>
  <si>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</si>
  <si>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</si>
  <si>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</si>
  <si>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</si>
  <si>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</si>
  <si>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</si>
  <si>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</si>
  <si>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</si>
  <si>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</si>
  <si>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</si>
  <si>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</si>
  <si>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</si>
  <si>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</si>
  <si>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</si>
  <si>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</si>
  <si>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</si>
  <si>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</si>
  <si>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</si>
  <si>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</si>
  <si>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</si>
  <si>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</si>
  <si>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</si>
  <si>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</si>
  <si>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</si>
  <si>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</si>
  <si>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</si>
  <si>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</si>
  <si>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</si>
  <si>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</si>
  <si>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</si>
  <si>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</si>
  <si>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</si>
  <si>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</si>
  <si>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</si>
  <si>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</si>
  <si>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</si>
  <si>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</si>
  <si>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</si>
  <si>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</si>
  <si>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</si>
  <si>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</si>
  <si>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</si>
  <si>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</si>
  <si>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</si>
  <si>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</si>
  <si>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</si>
  <si>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</si>
  <si>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</si>
  <si>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</si>
  <si>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</si>
  <si>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</si>
  <si>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</si>
  <si>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</si>
  <si>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</si>
  <si>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</si>
  <si>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</si>
  <si>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</si>
  <si>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</si>
  <si>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</si>
  <si>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</si>
  <si>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</si>
  <si>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</si>
  <si>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</si>
  <si>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</si>
  <si>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</si>
  <si>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</si>
  <si>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</si>
  <si>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</si>
  <si>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</si>
  <si>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</si>
  <si>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</si>
  <si>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</si>
  <si>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</si>
  <si>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</si>
  <si>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</si>
  <si>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</si>
  <si>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</si>
  <si>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</si>
  <si>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</si>
  <si>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</si>
  <si>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</si>
  <si>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</si>
  <si>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</si>
  <si>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</si>
  <si>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</si>
  <si>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</si>
  <si>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</si>
  <si>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</si>
  <si>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</si>
  <si>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</si>
  <si>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</si>
  <si>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</si>
  <si>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</si>
  <si>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</si>
  <si>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</si>
  <si>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</si>
  <si>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</si>
  <si>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</si>
  <si>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</si>
  <si>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</si>
  <si>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</si>
  <si>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</si>
  <si>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</si>
  <si>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</si>
  <si>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</si>
  <si>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</si>
  <si>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</si>
  <si>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</si>
  <si>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</si>
  <si>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</si>
  <si>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</si>
  <si>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</si>
  <si>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</si>
  <si>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</si>
  <si>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</si>
  <si>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</si>
  <si>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</si>
  <si>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</si>
  <si>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</si>
  <si>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</si>
  <si>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</si>
  <si>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</si>
  <si>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</si>
  <si>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</si>
  <si>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</si>
  <si>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</si>
  <si>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</si>
  <si>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</si>
  <si>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</si>
  <si>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</si>
  <si>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</si>
  <si>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</si>
  <si>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</si>
  <si>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</si>
  <si>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</si>
  <si>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</si>
  <si>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</si>
  <si>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</si>
  <si>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</si>
  <si>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</si>
  <si>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</si>
  <si>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</si>
  <si>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</si>
  <si>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</si>
  <si>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</si>
  <si>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</si>
  <si>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</si>
  <si>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</si>
  <si>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</si>
  <si>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</si>
  <si>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</si>
  <si>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</si>
  <si>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</si>
  <si>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</si>
  <si>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</si>
  <si>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</si>
  <si>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</si>
  <si>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</si>
  <si>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</si>
  <si>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</si>
  <si>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</si>
  <si>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</si>
  <si>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</si>
  <si>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</si>
  <si>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</si>
  <si>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</si>
  <si>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</si>
  <si>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</si>
  <si>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</si>
  <si>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</si>
  <si>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</si>
  <si>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</si>
  <si>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</si>
  <si>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</si>
  <si>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</si>
  <si>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</si>
  <si>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</si>
  <si>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</si>
  <si>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</si>
  <si>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</si>
  <si>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</si>
  <si>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</si>
  <si>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</si>
  <si>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</si>
  <si>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</si>
  <si>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</si>
  <si>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</si>
  <si>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</si>
  <si>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</si>
  <si>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</si>
  <si>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</si>
  <si>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</si>
  <si>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</si>
  <si>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</si>
  <si>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</si>
  <si>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</si>
  <si>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</si>
  <si>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</si>
  <si>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</si>
  <si>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</si>
  <si>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</si>
  <si>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</si>
  <si>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</si>
  <si>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</si>
  <si>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</si>
  <si>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</si>
  <si>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</si>
  <si>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</si>
  <si>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</si>
  <si>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</si>
  <si>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</si>
  <si>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</si>
  <si>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</si>
  <si>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</si>
  <si>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</si>
  <si>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</si>
  <si>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</si>
  <si>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</si>
  <si>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</si>
  <si>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</si>
  <si>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</si>
  <si>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</si>
  <si>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</si>
  <si>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</si>
  <si>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</si>
  <si>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</si>
  <si>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</si>
  <si>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</si>
  <si>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</si>
  <si>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</si>
  <si>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</si>
  <si>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</si>
  <si>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</si>
  <si>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</si>
  <si>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</si>
  <si>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</si>
  <si>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</si>
  <si>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</si>
  <si>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</si>
  <si>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</si>
  <si>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</si>
  <si>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</si>
  <si>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</si>
  <si>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</si>
  <si>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</si>
  <si>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</si>
  <si>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</si>
  <si>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</si>
  <si>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</si>
  <si>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</si>
  <si>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</si>
  <si>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</si>
  <si>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</si>
  <si>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</si>
  <si>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</si>
  <si>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</si>
  <si>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</si>
  <si>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</si>
  <si>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</si>
  <si>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</si>
  <si>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</si>
  <si>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</si>
  <si>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</si>
  <si>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</si>
  <si>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</si>
  <si>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</si>
  <si>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</si>
  <si>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</si>
  <si>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</si>
  <si>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</si>
  <si>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</si>
  <si>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</si>
  <si>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</si>
  <si>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</si>
  <si>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</si>
  <si>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</si>
  <si>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</si>
  <si>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</si>
  <si>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</si>
  <si>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</si>
  <si>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</si>
  <si>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</si>
  <si>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</si>
  <si>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</si>
  <si>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</si>
  <si>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</si>
  <si>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</si>
  <si>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</si>
  <si>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</si>
  <si>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</si>
  <si>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</si>
  <si>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</si>
  <si>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</si>
  <si>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</si>
  <si>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</si>
  <si>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</si>
  <si>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</si>
  <si>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</si>
  <si>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</si>
  <si>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</si>
  <si>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</si>
  <si>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</si>
  <si>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</si>
  <si>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</si>
  <si>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</si>
  <si>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</si>
  <si>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</si>
  <si>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</si>
  <si>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</si>
  <si>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</si>
  <si>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</si>
  <si>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</si>
  <si>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</si>
  <si>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</si>
  <si>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</si>
  <si>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</si>
  <si>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</si>
  <si>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</si>
  <si>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</si>
  <si>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</si>
  <si>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</si>
  <si>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</si>
  <si>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</si>
  <si>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</si>
  <si>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</si>
  <si>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</si>
  <si>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</si>
  <si>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</si>
  <si>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</si>
  <si>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</si>
  <si>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</si>
  <si>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</si>
  <si>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</si>
  <si>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</si>
  <si>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</si>
  <si>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</si>
  <si>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</si>
  <si>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</si>
  <si>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</si>
  <si>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</si>
  <si>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</si>
  <si>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</si>
  <si>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</si>
  <si>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</si>
  <si>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</si>
  <si>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</si>
  <si>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</si>
  <si>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</si>
  <si>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</si>
  <si>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</si>
  <si>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</si>
  <si>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</si>
  <si>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</si>
  <si>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</si>
  <si>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</si>
  <si>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</si>
  <si>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</si>
  <si>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</si>
  <si>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</si>
  <si>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</si>
  <si>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</si>
  <si>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</si>
  <si>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</si>
  <si>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</si>
  <si>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</si>
  <si>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</si>
  <si>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</si>
  <si>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</si>
  <si>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</si>
  <si>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</si>
  <si>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</si>
  <si>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</si>
  <si>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</si>
  <si>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</si>
  <si>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</si>
  <si>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</si>
  <si>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</si>
  <si>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</si>
  <si>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</si>
  <si>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</si>
  <si>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</si>
  <si>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</si>
  <si>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</si>
  <si>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</si>
  <si>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</si>
  <si>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</si>
  <si>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</si>
  <si>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</si>
  <si>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</si>
  <si>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</si>
  <si>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</si>
  <si>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</si>
  <si>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</si>
  <si>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</si>
  <si>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</si>
  <si>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</si>
  <si>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</si>
  <si>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</si>
  <si>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</si>
  <si>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</si>
  <si>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</si>
  <si>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</si>
  <si>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</si>
  <si>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</si>
  <si>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</si>
  <si>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</si>
  <si>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</si>
  <si>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</si>
  <si>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</si>
  <si>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</si>
  <si>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</si>
  <si>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</si>
  <si>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</si>
  <si>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</si>
  <si>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</si>
  <si>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</si>
  <si>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</si>
  <si>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</si>
  <si>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</si>
  <si>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</si>
  <si>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</si>
  <si>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</si>
  <si>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</si>
  <si>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</si>
  <si>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</si>
  <si>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</si>
  <si>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</si>
  <si>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</si>
  <si>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</si>
  <si>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</si>
  <si>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</si>
  <si>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</si>
  <si>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</si>
  <si>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</si>
  <si>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</si>
  <si>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</si>
  <si>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</si>
  <si>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</si>
  <si>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</si>
  <si>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</si>
  <si>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</si>
  <si>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</si>
  <si>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</si>
  <si>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</si>
  <si>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</si>
  <si>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</si>
  <si>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</si>
  <si>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</si>
  <si>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</si>
  <si>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</si>
  <si>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</si>
  <si>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</si>
  <si>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</si>
  <si>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</si>
  <si>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</si>
  <si>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</si>
  <si>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</si>
  <si>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</si>
  <si>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</si>
  <si>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</si>
  <si>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</si>
  <si>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</si>
  <si>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</si>
  <si>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</si>
  <si>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</si>
  <si>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</si>
  <si>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</si>
  <si>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</si>
  <si>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</si>
  <si>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</si>
  <si>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</si>
  <si>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</si>
  <si>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</si>
  <si>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</si>
  <si>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</si>
  <si>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</si>
  <si>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</si>
  <si>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</si>
  <si>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</si>
  <si>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</si>
  <si>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</si>
  <si>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</si>
  <si>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</si>
  <si>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</si>
  <si>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</si>
  <si>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</si>
  <si>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</si>
  <si>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</si>
  <si>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</si>
  <si>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</si>
  <si>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</si>
  <si>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</si>
  <si>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</si>
  <si>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</si>
  <si>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</si>
  <si>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</si>
  <si>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</si>
  <si>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</si>
  <si>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</si>
  <si>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</si>
  <si>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</si>
  <si>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</si>
  <si>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</si>
  <si>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</si>
  <si>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</si>
  <si>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</si>
  <si>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</si>
  <si>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</si>
  <si>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</si>
  <si>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</si>
  <si>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</si>
  <si>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</si>
  <si>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</si>
  <si>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</si>
  <si>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</si>
  <si>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</si>
  <si>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</si>
  <si>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</si>
  <si>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</si>
  <si>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</si>
  <si>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</si>
  <si>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</si>
  <si>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</si>
  <si>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</si>
  <si>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</si>
  <si>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</si>
  <si>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</si>
  <si>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</si>
  <si>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</si>
  <si>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</si>
  <si>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</si>
  <si>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</si>
  <si>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</si>
  <si>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</si>
  <si>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</si>
  <si>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</si>
  <si>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</si>
  <si>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</si>
  <si>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</si>
  <si>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</si>
  <si>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</si>
  <si>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</si>
  <si>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</si>
  <si>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</si>
  <si>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</si>
  <si>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</si>
  <si>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</si>
  <si>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</si>
  <si>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</si>
  <si>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</si>
  <si>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</si>
  <si>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</si>
  <si>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</si>
  <si>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</si>
  <si>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</si>
  <si>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</si>
  <si>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</si>
  <si>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</si>
  <si>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</si>
  <si>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</si>
  <si>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</si>
  <si>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</si>
  <si>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</si>
  <si>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</si>
  <si>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</si>
  <si>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</si>
  <si>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</si>
  <si>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</si>
  <si>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</si>
  <si>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</si>
  <si>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</si>
  <si>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</si>
  <si>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</si>
  <si>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</si>
  <si>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</si>
  <si>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</si>
  <si>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</si>
  <si>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</si>
  <si>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</si>
  <si>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</si>
  <si>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</si>
  <si>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</si>
  <si>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</si>
  <si>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</si>
  <si>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</si>
  <si>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</si>
  <si>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</si>
  <si>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</si>
  <si>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</si>
  <si>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</si>
  <si>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</si>
  <si>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</si>
  <si>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</si>
  <si>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</si>
  <si>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</si>
  <si>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</si>
  <si>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</si>
  <si>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</si>
  <si>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</si>
  <si>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</si>
  <si>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</si>
  <si>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</si>
  <si>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</si>
  <si>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</si>
  <si>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</si>
  <si>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</si>
  <si>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</si>
  <si>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</si>
  <si>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</si>
  <si>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</si>
  <si>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</si>
  <si>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</si>
  <si>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</si>
  <si>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</si>
  <si>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</si>
  <si>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</si>
  <si>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</si>
  <si>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</si>
  <si>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</si>
  <si>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</si>
  <si>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</si>
  <si>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</si>
  <si>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</si>
  <si>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</si>
  <si>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</si>
  <si>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</si>
  <si>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</si>
  <si>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</si>
  <si>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</si>
  <si>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</si>
  <si>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</si>
  <si>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</si>
  <si>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</si>
  <si>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</si>
  <si>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</si>
  <si>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</si>
  <si>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</si>
  <si>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</si>
  <si>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</si>
  <si>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</si>
  <si>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</si>
  <si>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</si>
  <si>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</si>
  <si>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</si>
  <si>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</si>
  <si>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</si>
  <si>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</si>
  <si>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</si>
  <si>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</si>
  <si>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</si>
  <si>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</si>
  <si>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</si>
  <si>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</si>
  <si>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</si>
  <si>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</si>
  <si>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</si>
  <si>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</si>
  <si>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</si>
  <si>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</si>
  <si>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</si>
  <si>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</si>
  <si>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</si>
  <si>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</si>
  <si>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</si>
  <si>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</si>
  <si>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</si>
  <si>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</si>
  <si>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</si>
  <si>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</si>
  <si>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</si>
  <si>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</si>
  <si>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</si>
  <si>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</si>
  <si>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</si>
  <si>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</si>
  <si>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</si>
  <si>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</si>
  <si>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</si>
  <si>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</si>
  <si>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</si>
  <si>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</si>
  <si>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</si>
  <si>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</si>
  <si>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</si>
  <si>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</si>
  <si>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</si>
  <si>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</si>
  <si>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</si>
  <si>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</si>
  <si>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</si>
  <si>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</si>
  <si>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</si>
  <si>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</si>
  <si>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</si>
  <si>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</si>
  <si>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</si>
  <si>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</si>
  <si>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</si>
  <si>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</si>
  <si>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</si>
  <si>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</si>
  <si>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</si>
  <si>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</si>
  <si>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</si>
  <si>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</si>
  <si>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</si>
  <si>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</si>
  <si>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</si>
  <si>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</si>
  <si>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</si>
  <si>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</si>
  <si>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</si>
  <si>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</si>
  <si>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</si>
  <si>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</si>
  <si>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</si>
  <si>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</si>
  <si>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</si>
  <si>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</si>
  <si>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</si>
  <si>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</si>
  <si>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</si>
  <si>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</si>
  <si>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</si>
  <si>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</si>
  <si>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</si>
  <si>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</si>
  <si>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</si>
  <si>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</si>
  <si>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</si>
  <si>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</si>
  <si>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</si>
  <si>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</si>
  <si>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</si>
  <si>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</si>
  <si>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</si>
  <si>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</si>
  <si>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</si>
  <si>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</si>
  <si>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</si>
  <si>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</si>
  <si>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</si>
  <si>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</si>
  <si>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</si>
  <si>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</si>
  <si>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</si>
  <si>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</si>
  <si>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</si>
  <si>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</si>
  <si>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</si>
  <si>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</si>
  <si>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</si>
  <si>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</si>
  <si>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</si>
  <si>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</si>
  <si>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</si>
  <si>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</si>
  <si>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</si>
  <si>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</si>
  <si>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</si>
  <si>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</si>
  <si>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</si>
  <si>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</si>
  <si>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</si>
  <si>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</si>
  <si>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</si>
  <si>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</si>
  <si>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</si>
  <si>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</si>
  <si>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</si>
  <si>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</si>
  <si>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</si>
  <si>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</si>
  <si>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</si>
  <si>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</si>
  <si>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</si>
  <si>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</si>
  <si>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</si>
  <si>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</si>
  <si>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</si>
  <si>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</si>
  <si>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</si>
  <si>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</si>
  <si>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</si>
  <si>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</si>
  <si>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</si>
  <si>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</si>
  <si>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</si>
  <si>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</si>
  <si>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</si>
  <si>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</si>
  <si>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</si>
  <si>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</si>
  <si>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</si>
  <si>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</si>
  <si>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</si>
  <si>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</si>
  <si>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</si>
  <si>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</si>
  <si>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</si>
  <si>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</si>
  <si>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</si>
  <si>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</si>
  <si>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</si>
  <si>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</si>
  <si>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</si>
  <si>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</si>
  <si>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</si>
  <si>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</si>
  <si>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</si>
  <si>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</si>
  <si>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</si>
  <si>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</si>
  <si>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</si>
  <si>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</si>
  <si>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</si>
  <si>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</si>
  <si>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</si>
  <si>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</si>
  <si>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</si>
  <si>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</si>
  <si>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</si>
  <si>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</si>
  <si>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</si>
  <si>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</si>
  <si>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</si>
  <si>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</si>
  <si>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</si>
  <si>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</si>
  <si>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</si>
  <si>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</si>
  <si>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</si>
  <si>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</si>
  <si>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</si>
  <si>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</si>
  <si>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</si>
  <si>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</si>
  <si>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</si>
  <si>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</si>
  <si>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</si>
  <si>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</si>
  <si>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</si>
  <si>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</si>
  <si>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</si>
  <si>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</si>
  <si>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</si>
  <si>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</si>
  <si>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</si>
  <si>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</si>
  <si>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</si>
  <si>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</si>
  <si>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</si>
  <si>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</si>
  <si>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</si>
  <si>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</si>
  <si>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</si>
  <si>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</si>
  <si>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</si>
  <si>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</si>
  <si>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</si>
  <si>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</si>
  <si>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</si>
  <si>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</si>
  <si>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</si>
  <si>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</si>
  <si>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</si>
  <si>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</si>
  <si>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</si>
  <si>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</si>
  <si>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</si>
  <si>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</si>
  <si>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</si>
  <si>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</si>
  <si>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</si>
  <si>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</si>
  <si>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</si>
  <si>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</si>
  <si>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</si>
  <si>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</si>
  <si>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</si>
  <si>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</si>
  <si>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</si>
  <si>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</si>
  <si>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</si>
  <si>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</si>
  <si>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</si>
  <si>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</si>
  <si>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</si>
  <si>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</si>
  <si>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</si>
  <si>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</si>
  <si>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</si>
  <si>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</si>
  <si>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</si>
  <si>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</si>
  <si>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</si>
  <si>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</si>
  <si>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</si>
  <si>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</si>
  <si>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</si>
  <si>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</si>
  <si>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</si>
  <si>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</si>
  <si>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</si>
  <si>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</si>
  <si>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</si>
  <si>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</si>
  <si>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</si>
  <si>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</si>
  <si>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</si>
  <si>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</si>
  <si>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</si>
  <si>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</si>
  <si>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</si>
  <si>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</si>
  <si>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</si>
  <si>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</si>
  <si>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</si>
  <si>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</si>
  <si>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</si>
  <si>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</si>
  <si>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</si>
  <si>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</si>
  <si>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</si>
  <si>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</si>
  <si>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</si>
  <si>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</si>
  <si>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</si>
  <si>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</si>
  <si>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</si>
  <si>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</si>
  <si>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</si>
  <si>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</si>
  <si>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</si>
  <si>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</si>
  <si>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</si>
  <si>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</si>
  <si>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</si>
  <si>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</si>
  <si>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</si>
  <si>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</si>
  <si>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</si>
  <si>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</si>
  <si>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</si>
  <si>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</si>
  <si>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</si>
  <si>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</si>
  <si>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</si>
  <si>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</si>
  <si>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</si>
  <si>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</si>
  <si>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</si>
  <si>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</si>
  <si>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</si>
  <si>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</si>
  <si>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</si>
  <si>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</si>
  <si>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</si>
  <si>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</si>
  <si>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</si>
  <si>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</si>
  <si>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</si>
  <si>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</si>
  <si>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</si>
  <si>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</si>
  <si>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</si>
  <si>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</si>
  <si>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</si>
  <si>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</si>
  <si>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</si>
  <si>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</si>
  <si>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</si>
  <si>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</si>
  <si>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</si>
  <si>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</si>
  <si>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</si>
  <si>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</si>
  <si>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</si>
  <si>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</si>
  <si>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</si>
  <si>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</si>
  <si>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</si>
  <si>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</si>
  <si>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</si>
  <si>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</si>
  <si>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</si>
  <si>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</si>
  <si>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</si>
  <si>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</si>
  <si>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</si>
  <si>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</si>
  <si>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</si>
  <si>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</si>
  <si>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</si>
  <si>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</si>
  <si>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</si>
  <si>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</si>
  <si>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</si>
  <si>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</si>
  <si>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</si>
  <si>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</si>
  <si>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</si>
  <si>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</si>
  <si>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</si>
  <si>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</si>
  <si>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</si>
  <si>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</si>
  <si>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</si>
  <si>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</si>
  <si>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</si>
  <si>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</si>
  <si>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</si>
  <si>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</si>
  <si>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</si>
  <si>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</si>
  <si>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</si>
  <si>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</si>
  <si>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</si>
  <si>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</si>
  <si>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</si>
  <si>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</si>
  <si>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</si>
  <si>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</si>
  <si>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</si>
  <si>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</si>
  <si>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</si>
  <si>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</si>
  <si>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</si>
  <si>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</si>
  <si>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</si>
  <si>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</si>
  <si>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</si>
  <si>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</si>
  <si>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</si>
  <si>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</si>
  <si>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</si>
  <si>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</si>
  <si>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</si>
  <si>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</si>
  <si>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</si>
  <si>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</si>
  <si>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</si>
  <si>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</si>
  <si>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</si>
  <si>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</si>
  <si>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</si>
  <si>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</si>
  <si>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</si>
  <si>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</si>
  <si>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</si>
  <si>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</si>
  <si>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</si>
  <si>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</si>
  <si>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</si>
  <si>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</si>
  <si>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</si>
  <si>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</si>
  <si>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</si>
  <si>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</si>
  <si>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</si>
  <si>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</si>
  <si>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</si>
  <si>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</si>
  <si>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</si>
  <si>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</si>
  <si>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</si>
  <si>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</si>
  <si>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</si>
  <si>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</si>
  <si>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</si>
  <si>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</si>
  <si>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</si>
  <si>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</si>
  <si>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</si>
  <si>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</si>
  <si>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</si>
  <si>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</si>
  <si>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</si>
  <si>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</si>
  <si>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</si>
  <si>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</si>
  <si>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</si>
  <si>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</si>
  <si>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</si>
  <si>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</si>
  <si>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</si>
  <si>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</si>
  <si>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</si>
  <si>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</si>
  <si>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</si>
  <si>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</si>
  <si>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</si>
  <si>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</si>
  <si>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</si>
  <si>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</si>
  <si>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</si>
  <si>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</si>
  <si>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</si>
  <si>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</si>
  <si>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</si>
  <si>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</si>
  <si>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</si>
  <si>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</si>
  <si>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</si>
  <si>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</si>
  <si>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</si>
  <si>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</si>
  <si>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</si>
  <si>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</si>
  <si>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</si>
  <si>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</si>
  <si>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</si>
  <si>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</si>
  <si>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</si>
  <si>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</si>
  <si>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</si>
  <si>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</si>
  <si>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</si>
  <si>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</si>
  <si>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</si>
  <si>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</si>
  <si>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</si>
  <si>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</si>
  <si>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</si>
  <si>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</si>
  <si>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</si>
  <si>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</si>
  <si>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</si>
  <si>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</si>
  <si>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</si>
  <si>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</si>
  <si>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</si>
  <si>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</si>
  <si>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</si>
  <si>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</si>
  <si>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</si>
  <si>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</si>
  <si>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</si>
  <si>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</si>
  <si>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</si>
  <si>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</si>
  <si>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</si>
  <si>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</si>
  <si>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</si>
  <si>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</si>
  <si>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</si>
  <si>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</si>
  <si>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</si>
  <si>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</si>
  <si>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</si>
  <si>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</si>
  <si>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</si>
  <si>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</si>
  <si>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</si>
  <si>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</si>
  <si>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</si>
  <si>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</si>
  <si>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</si>
  <si>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</si>
  <si>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</si>
  <si>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</si>
  <si>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</si>
  <si>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</si>
  <si>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</si>
  <si>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</si>
  <si>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</si>
  <si>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</si>
  <si>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</si>
  <si>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</si>
  <si>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</si>
  <si>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</si>
  <si>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</si>
  <si>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</si>
  <si>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</si>
  <si>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</si>
  <si>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</si>
  <si>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</si>
  <si>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</si>
  <si>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</si>
  <si>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</si>
  <si>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</si>
  <si>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</si>
  <si>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</si>
  <si>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</si>
  <si>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</si>
  <si>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</si>
  <si>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</si>
  <si>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</si>
  <si>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</si>
  <si>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</si>
  <si>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</si>
  <si>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</si>
  <si>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</si>
  <si>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</si>
  <si>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</si>
  <si>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</si>
  <si>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</si>
  <si>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</si>
  <si>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</si>
  <si>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</si>
  <si>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</si>
  <si>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</si>
  <si>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</si>
  <si>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</si>
  <si>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</si>
  <si>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</si>
  <si>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</si>
  <si>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</si>
  <si>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</si>
  <si>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</si>
  <si>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</si>
  <si>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</si>
  <si>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</si>
  <si>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</si>
  <si>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</si>
  <si>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</si>
  <si>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</si>
  <si>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</si>
  <si>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</si>
  <si>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</si>
  <si>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</si>
  <si>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</si>
  <si>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</si>
  <si>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</si>
  <si>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</si>
  <si>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</si>
  <si>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</si>
  <si>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</si>
  <si>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</si>
  <si>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</si>
  <si>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</si>
  <si>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</si>
  <si>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</si>
  <si>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</si>
  <si>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</si>
  <si>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</si>
  <si>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</si>
  <si>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</si>
  <si>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</si>
  <si>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</si>
  <si>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</si>
  <si>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</si>
  <si>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</si>
  <si>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</si>
  <si>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</si>
  <si>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</si>
  <si>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</si>
  <si>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</si>
  <si>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</si>
  <si>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</si>
  <si>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</si>
  <si>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</si>
  <si>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</si>
  <si>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</si>
  <si>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</si>
  <si>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</si>
  <si>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</si>
  <si>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</si>
  <si>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</si>
  <si>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</si>
  <si>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</si>
  <si>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</si>
  <si>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</si>
  <si>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</si>
  <si>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</si>
  <si>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</si>
  <si>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</si>
  <si>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</si>
  <si>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</si>
  <si>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</si>
  <si>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</si>
  <si>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</si>
  <si>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</si>
  <si>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</si>
  <si>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</si>
  <si>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</si>
  <si>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</si>
  <si>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</si>
  <si>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</si>
  <si>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</si>
  <si>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</si>
  <si>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</si>
  <si>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</si>
  <si>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</si>
  <si>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</si>
  <si>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</si>
  <si>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</si>
  <si>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</si>
  <si>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</si>
  <si>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</si>
  <si>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</si>
  <si>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</si>
  <si>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</si>
  <si>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</si>
  <si>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</si>
  <si>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</si>
  <si>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</si>
  <si>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</si>
  <si>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</si>
  <si>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</si>
  <si>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</si>
  <si>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</si>
  <si>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</si>
  <si>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</si>
  <si>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</si>
  <si>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</si>
  <si>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</si>
  <si>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</si>
  <si>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</si>
  <si>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</si>
  <si>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</si>
  <si>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</si>
  <si>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</si>
  <si>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</si>
  <si>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</si>
  <si>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</si>
  <si>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</si>
  <si>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</si>
  <si>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</si>
  <si>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</si>
  <si>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</si>
  <si>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</si>
  <si>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</si>
  <si>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</si>
  <si>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</si>
  <si>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</si>
  <si>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</si>
  <si>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</si>
  <si>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</si>
  <si>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</si>
  <si>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</si>
  <si>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</si>
  <si>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</si>
  <si>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</si>
  <si>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</si>
  <si>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</si>
  <si>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</si>
  <si>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</si>
  <si>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</si>
  <si>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</si>
  <si>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</si>
  <si>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</si>
  <si>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</si>
  <si>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</si>
  <si>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</si>
  <si>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</si>
  <si>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</si>
  <si>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</si>
  <si>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</si>
  <si>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</si>
  <si>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</si>
  <si>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</si>
  <si>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</si>
  <si>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</si>
  <si>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</si>
  <si>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</si>
  <si>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</si>
  <si>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</si>
  <si>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</si>
  <si>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</si>
  <si>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</si>
  <si>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</si>
  <si>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</si>
  <si>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</si>
  <si>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</si>
  <si>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</si>
  <si>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</si>
  <si>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</si>
  <si>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</si>
  <si>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</si>
  <si>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</si>
  <si>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</si>
  <si>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</si>
  <si>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</si>
  <si>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</si>
  <si>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</si>
  <si>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</si>
  <si>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</si>
  <si>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</si>
  <si>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</si>
  <si>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</si>
  <si>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</si>
  <si>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</si>
  <si>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</si>
  <si>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</si>
  <si>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</si>
  <si>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</si>
  <si>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</si>
  <si>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</si>
  <si>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</si>
  <si>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</si>
  <si>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</si>
  <si>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</si>
  <si>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</si>
  <si>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</si>
  <si>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</si>
  <si>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</si>
  <si>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</si>
  <si>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</si>
  <si>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</si>
  <si>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</si>
  <si>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</si>
  <si>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</si>
  <si>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</si>
  <si>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</si>
  <si>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</si>
  <si>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</si>
  <si>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</si>
  <si>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</si>
  <si>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</si>
  <si>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</si>
  <si>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</si>
  <si>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</si>
  <si>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</si>
  <si>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</si>
  <si>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</si>
  <si>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</si>
  <si>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</si>
  <si>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</si>
  <si>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</si>
  <si>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</si>
  <si>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</si>
  <si>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</si>
  <si>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</si>
  <si>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</si>
  <si>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</si>
  <si>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</si>
  <si>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</si>
  <si>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</si>
  <si>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</si>
  <si>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</si>
  <si>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</si>
  <si>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</si>
  <si>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</si>
  <si>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</si>
  <si>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</si>
  <si>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</si>
  <si>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</si>
  <si>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</si>
  <si>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</si>
  <si>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</si>
  <si>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</si>
  <si>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</si>
  <si>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</si>
  <si>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</si>
  <si>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</si>
  <si>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</si>
  <si>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</si>
  <si>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</si>
  <si>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</si>
  <si>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</si>
  <si>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</si>
  <si>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</si>
  <si>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</si>
  <si>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</si>
  <si>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</si>
  <si>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</si>
  <si>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</si>
  <si>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</si>
  <si>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</si>
  <si>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</si>
  <si>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</si>
  <si>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</si>
  <si>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</si>
  <si>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</si>
  <si>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</si>
  <si>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</si>
  <si>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</si>
  <si>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</si>
  <si>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</si>
  <si>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</si>
  <si>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</si>
  <si>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</si>
  <si>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</si>
  <si>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</si>
  <si>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</si>
  <si>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</si>
  <si>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</si>
  <si>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</si>
  <si>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</si>
  <si>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</si>
  <si>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</si>
  <si>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</si>
  <si>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</si>
  <si>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</si>
  <si>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</si>
  <si>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</si>
  <si>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</si>
  <si>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</si>
  <si>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</si>
  <si>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</si>
  <si>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</si>
  <si>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</si>
  <si>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</si>
  <si>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</si>
  <si>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</si>
  <si>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</si>
  <si>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</si>
  <si>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</si>
  <si>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</si>
  <si>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</si>
  <si>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</si>
  <si>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</si>
  <si>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</si>
  <si>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</si>
  <si>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</si>
  <si>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</si>
  <si>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</si>
  <si>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</si>
  <si>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</si>
  <si>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</si>
  <si>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</si>
  <si>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</si>
  <si>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</si>
  <si>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</si>
  <si>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</si>
  <si>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</si>
  <si>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</si>
  <si>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</si>
  <si>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</si>
  <si>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</si>
  <si>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</si>
  <si>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</si>
  <si>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</si>
  <si>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</si>
  <si>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</si>
  <si>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</si>
  <si>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</si>
  <si>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</si>
  <si>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</si>
  <si>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</si>
  <si>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</si>
  <si>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</si>
  <si>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</si>
  <si>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</si>
  <si>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</si>
  <si>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</si>
  <si>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</si>
  <si>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</si>
  <si>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</si>
  <si>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</si>
  <si>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</si>
  <si>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</si>
  <si>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</si>
  <si>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</si>
  <si>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</si>
  <si>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</si>
  <si>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</si>
  <si>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</si>
  <si>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</si>
  <si>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</si>
  <si>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</si>
  <si>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</si>
  <si>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</si>
  <si>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</si>
  <si>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</si>
  <si>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</si>
  <si>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</si>
  <si>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</si>
  <si>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</si>
  <si>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</si>
  <si>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</si>
  <si>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</si>
  <si>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</si>
  <si>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</si>
  <si>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</si>
  <si>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</si>
  <si>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</si>
  <si>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</si>
  <si>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</si>
  <si>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</si>
  <si>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</si>
  <si>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</si>
  <si>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</si>
  <si>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</si>
  <si>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</si>
  <si>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</si>
  <si>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</si>
  <si>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</si>
  <si>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</si>
  <si>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</si>
  <si>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</si>
  <si>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</si>
  <si>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</si>
  <si>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</si>
  <si>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</si>
  <si>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</si>
  <si>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</si>
  <si>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</si>
  <si>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</si>
  <si>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</si>
  <si>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</si>
  <si>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</si>
  <si>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</si>
  <si>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</si>
  <si>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</si>
  <si>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</si>
  <si>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</si>
  <si>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</si>
  <si>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</si>
  <si>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</si>
  <si>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</si>
  <si>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</si>
  <si>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</si>
  <si>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</si>
  <si>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</si>
  <si>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</si>
  <si>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</si>
  <si>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</si>
  <si>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</si>
  <si>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</si>
  <si>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</si>
  <si>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</si>
  <si>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</si>
  <si>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</si>
  <si>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</si>
  <si>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</si>
  <si>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</si>
  <si>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</si>
  <si>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</si>
  <si>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</si>
  <si>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</si>
  <si>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</si>
  <si>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</si>
  <si>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</si>
  <si>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</si>
  <si>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</si>
  <si>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</si>
  <si>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</si>
  <si>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</si>
  <si>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</si>
  <si>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</si>
  <si>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</si>
  <si>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</si>
  <si>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</si>
  <si>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</si>
  <si>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</si>
  <si>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</si>
  <si>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</si>
  <si>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</si>
  <si>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</si>
  <si>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</si>
  <si>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</si>
  <si>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</si>
  <si>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</si>
  <si>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</si>
  <si>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</si>
  <si>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</si>
  <si>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</si>
  <si>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</si>
  <si>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</si>
  <si>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</si>
  <si>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</si>
  <si>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</si>
  <si>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</si>
  <si>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</si>
  <si>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</si>
  <si>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</si>
  <si>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</si>
  <si>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</si>
  <si>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</si>
  <si>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</si>
  <si>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</si>
  <si>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</si>
  <si>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</si>
  <si>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</si>
  <si>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</si>
  <si>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</si>
  <si>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</si>
  <si>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</si>
  <si>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</si>
  <si>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</si>
  <si>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</si>
  <si>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</si>
  <si>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</si>
  <si>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</si>
  <si>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</si>
  <si>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</si>
  <si>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</si>
  <si>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</si>
  <si>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</si>
  <si>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</si>
  <si>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</si>
  <si>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</si>
  <si>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</si>
  <si>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</si>
  <si>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</si>
  <si>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</si>
  <si>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</si>
  <si>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</si>
  <si>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</si>
  <si>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</si>
  <si>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</si>
  <si>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</si>
  <si>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</si>
  <si>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</si>
  <si>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</si>
  <si>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</si>
  <si>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</si>
  <si>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</si>
  <si>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</si>
  <si>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</si>
  <si>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</si>
  <si>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</si>
  <si>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</si>
  <si>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</si>
  <si>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</si>
  <si>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</si>
  <si>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</si>
  <si>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</si>
  <si>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</si>
  <si>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</si>
  <si>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</si>
  <si>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</si>
  <si>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</si>
  <si>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</si>
  <si>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</si>
  <si>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</si>
  <si>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</si>
  <si>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</si>
  <si>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</si>
  <si>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</si>
  <si>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</si>
  <si>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</si>
  <si>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</si>
  <si>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</si>
  <si>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</si>
  <si>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</si>
  <si>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</si>
  <si>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</si>
  <si>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</si>
  <si>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</si>
  <si>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</si>
  <si>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</si>
  <si>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</si>
  <si>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</si>
  <si>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</si>
  <si>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</si>
  <si>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</si>
  <si>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</si>
  <si>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</si>
  <si>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</si>
  <si>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</si>
  <si>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</si>
  <si>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</si>
  <si>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</si>
  <si>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</si>
  <si>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</si>
  <si>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</si>
  <si>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</si>
  <si>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</si>
  <si>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</si>
  <si>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</si>
  <si>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</si>
  <si>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</si>
  <si>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</si>
  <si>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</si>
  <si>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</si>
  <si>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</si>
  <si>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</si>
  <si>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</si>
  <si>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</si>
  <si>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</si>
  <si>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</si>
  <si>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</si>
  <si>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</si>
  <si>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</si>
  <si>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</si>
  <si>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</si>
  <si>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</si>
  <si>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</si>
  <si>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</si>
  <si>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</si>
  <si>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</si>
  <si>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</si>
  <si>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</si>
  <si>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</si>
  <si>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</si>
  <si>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</si>
  <si>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</si>
  <si>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</si>
  <si>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</si>
  <si>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</si>
  <si>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</si>
  <si>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</si>
  <si>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</si>
  <si>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</si>
  <si>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</si>
  <si>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</si>
  <si>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</si>
  <si>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</si>
  <si>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</si>
  <si>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</si>
  <si>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</si>
  <si>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</si>
  <si>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</si>
  <si>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</si>
  <si>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</si>
  <si>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</si>
  <si>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</si>
  <si>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</si>
  <si>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</si>
  <si>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</si>
  <si>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</si>
  <si>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</si>
  <si>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</si>
  <si>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</si>
  <si>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</si>
  <si>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</si>
  <si>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</si>
  <si>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</si>
  <si>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</si>
  <si>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</si>
  <si>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</si>
  <si>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</si>
  <si>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</si>
  <si>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</si>
  <si>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</si>
  <si>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</si>
  <si>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</si>
  <si>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</si>
  <si>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</si>
  <si>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</si>
  <si>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</si>
  <si>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</si>
  <si>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</si>
  <si>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</si>
  <si>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</si>
  <si>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</si>
  <si>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</si>
  <si>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</si>
  <si>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</si>
  <si>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</si>
  <si>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</si>
  <si>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</si>
  <si>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</si>
  <si>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</si>
  <si>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</si>
  <si>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</si>
  <si>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</si>
  <si>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</si>
  <si>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</si>
  <si>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</si>
  <si>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</si>
  <si>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</si>
  <si>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</si>
  <si>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</si>
  <si>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</si>
  <si>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</si>
  <si>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</si>
  <si>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</si>
  <si>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</si>
  <si>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</si>
  <si>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</si>
  <si>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</si>
  <si>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</si>
  <si>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</si>
  <si>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</si>
  <si>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</si>
  <si>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</si>
  <si>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</si>
  <si>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</si>
  <si>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</si>
  <si>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</si>
  <si>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</si>
  <si>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</si>
  <si>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</si>
  <si>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</si>
  <si>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</si>
  <si>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</si>
  <si>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</si>
  <si>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</si>
  <si>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</si>
  <si>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</si>
  <si>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</si>
  <si>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</si>
  <si>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</si>
  <si>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</si>
  <si>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</si>
  <si>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</si>
  <si>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</si>
  <si>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</si>
  <si>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</si>
  <si>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</si>
  <si>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</si>
  <si>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</si>
  <si>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</si>
  <si>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</si>
  <si>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</si>
  <si>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</si>
  <si>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</si>
  <si>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</si>
  <si>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</si>
  <si>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</si>
  <si>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</si>
  <si>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</si>
  <si>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</si>
  <si>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</si>
  <si>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</si>
  <si>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</si>
  <si>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</si>
  <si>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</si>
  <si>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</si>
  <si>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</si>
  <si>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</si>
  <si>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</si>
  <si>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</si>
  <si>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</si>
  <si>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</si>
  <si>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</si>
  <si>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</si>
  <si>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</si>
  <si>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</si>
  <si>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</si>
  <si>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</si>
  <si>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</si>
  <si>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</si>
  <si>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</si>
  <si>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</si>
  <si>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</si>
  <si>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</si>
  <si>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</si>
  <si>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</si>
  <si>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</si>
  <si>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</si>
  <si>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</si>
  <si>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</si>
  <si>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</si>
  <si>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</si>
  <si>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</si>
  <si>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</si>
  <si>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</si>
  <si>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</si>
  <si>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</si>
  <si>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</si>
  <si>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</si>
  <si>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</si>
  <si>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</si>
  <si>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</si>
  <si>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</si>
  <si>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</si>
  <si>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</si>
  <si>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</si>
  <si>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</si>
  <si>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</si>
  <si>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</si>
  <si>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</si>
  <si>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</si>
  <si>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</si>
  <si>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</si>
  <si>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</si>
  <si>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</si>
  <si>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</si>
  <si>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</si>
  <si>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</si>
  <si>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</si>
  <si>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</si>
  <si>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</si>
  <si>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</si>
  <si>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</si>
  <si>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</si>
  <si>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</si>
  <si>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</si>
  <si>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</si>
  <si>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</si>
  <si>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</si>
  <si>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</si>
  <si>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</si>
  <si>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</si>
  <si>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</si>
  <si>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</si>
  <si>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</si>
  <si>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</si>
  <si>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</si>
  <si>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</si>
  <si>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</si>
  <si>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</si>
  <si>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</si>
  <si>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</si>
  <si>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</si>
  <si>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</si>
  <si>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</si>
  <si>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</si>
  <si>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</si>
  <si>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</si>
  <si>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</si>
  <si>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</si>
  <si>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</si>
  <si>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</si>
  <si>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</si>
  <si>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</si>
  <si>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</si>
  <si>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</si>
  <si>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</si>
  <si>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</si>
  <si>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</si>
  <si>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</si>
  <si>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</si>
  <si>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</si>
  <si>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</si>
  <si>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</si>
  <si>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</si>
  <si>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</si>
  <si>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</si>
  <si>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</si>
  <si>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</si>
  <si>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</si>
  <si>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</si>
  <si>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</si>
  <si>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</si>
  <si>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</si>
  <si>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</si>
  <si>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</si>
  <si>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</si>
  <si>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</si>
  <si>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</si>
  <si>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</si>
  <si>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</si>
  <si>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</si>
  <si>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</si>
  <si>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</si>
  <si>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</si>
  <si>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</si>
  <si>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</si>
  <si>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</si>
  <si>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</si>
  <si>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</si>
  <si>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</si>
  <si>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</si>
  <si>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</si>
  <si>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</si>
  <si>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</si>
  <si>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</si>
  <si>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</si>
  <si>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</si>
  <si>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</si>
  <si>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</si>
  <si>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</si>
  <si>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</si>
  <si>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</si>
  <si>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</si>
  <si>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</si>
  <si>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</si>
  <si>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</si>
  <si>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</si>
  <si>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</si>
  <si>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</si>
  <si>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</si>
  <si>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</si>
  <si>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</si>
  <si>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</si>
  <si>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</si>
  <si>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</si>
  <si>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</si>
  <si>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</si>
  <si>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</si>
  <si>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</si>
  <si>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</si>
  <si>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</si>
  <si>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</si>
  <si>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</si>
  <si>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</si>
  <si>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</si>
  <si>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</si>
  <si>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</si>
  <si>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</si>
  <si>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</si>
  <si>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</si>
  <si>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</si>
  <si>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</si>
  <si>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</si>
  <si>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</si>
  <si>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</si>
  <si>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</si>
  <si>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</si>
  <si>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</si>
  <si>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</si>
  <si>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</si>
  <si>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</si>
  <si>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</si>
  <si>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</si>
  <si>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</si>
  <si>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</si>
  <si>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</si>
  <si>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</si>
  <si>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</si>
  <si>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</si>
  <si>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</si>
  <si>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</si>
  <si>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</si>
  <si>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</si>
  <si>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</si>
  <si>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</si>
  <si>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</si>
  <si>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</si>
  <si>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</si>
  <si>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</si>
  <si>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</si>
  <si>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</si>
  <si>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</si>
  <si>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</si>
  <si>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</si>
  <si>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</si>
  <si>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</si>
  <si>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</si>
  <si>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</si>
  <si>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</si>
  <si>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</si>
  <si>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</si>
  <si>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</si>
  <si>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</si>
  <si>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</si>
  <si>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</si>
  <si>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</si>
  <si>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</si>
  <si>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</si>
  <si>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</si>
  <si>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</si>
  <si>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</si>
  <si>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</si>
  <si>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</si>
  <si>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</si>
  <si>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</si>
  <si>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</si>
  <si>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</si>
  <si>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</si>
  <si>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</si>
  <si>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</si>
  <si>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</si>
  <si>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</si>
  <si>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</si>
  <si>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</si>
  <si>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</si>
  <si>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</si>
  <si>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</si>
  <si>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</si>
  <si>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</si>
  <si>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</si>
  <si>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</si>
  <si>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</si>
  <si>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</si>
  <si>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</si>
  <si>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</si>
  <si>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</si>
  <si>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</si>
  <si>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</si>
  <si>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</si>
  <si>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</si>
  <si>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</si>
  <si>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</si>
  <si>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</si>
  <si>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</si>
  <si>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</si>
  <si>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</si>
  <si>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</si>
  <si>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</si>
  <si>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</si>
  <si>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</si>
  <si>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</si>
  <si>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</si>
  <si>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</si>
  <si>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</si>
  <si>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</si>
  <si>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</si>
  <si>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</si>
  <si>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</si>
  <si>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</si>
  <si>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</si>
  <si>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</si>
  <si>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</si>
  <si>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</si>
  <si>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</si>
  <si>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</si>
  <si>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</si>
  <si>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</si>
  <si>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</si>
  <si>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</si>
  <si>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</si>
  <si>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</si>
  <si>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</si>
  <si>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</si>
  <si>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</si>
  <si>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</si>
  <si>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</si>
  <si>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</si>
  <si>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</si>
  <si>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</si>
  <si>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</si>
  <si>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</si>
  <si>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</si>
  <si>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</si>
  <si>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</si>
  <si>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</si>
  <si>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</si>
  <si>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</si>
  <si>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</si>
  <si>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</si>
  <si>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</si>
  <si>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</si>
  <si>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</si>
  <si>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</si>
  <si>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</si>
  <si>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</si>
  <si>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</si>
  <si>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</si>
  <si>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</si>
  <si>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</si>
  <si>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</si>
  <si>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</si>
  <si>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</si>
  <si>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</si>
  <si>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</si>
  <si>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</si>
  <si>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</si>
  <si>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</si>
  <si>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</si>
  <si>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</si>
  <si>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</si>
  <si>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</si>
  <si>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</si>
  <si>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</si>
  <si>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</si>
  <si>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</si>
  <si>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</si>
  <si>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</si>
  <si>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</si>
  <si>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</si>
  <si>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</si>
  <si>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</si>
  <si>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</si>
  <si>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</si>
  <si>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</si>
  <si>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</si>
  <si>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</si>
  <si>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</si>
  <si>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</si>
  <si>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</si>
  <si>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</si>
  <si>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</si>
  <si>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</si>
  <si>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</si>
  <si>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</si>
  <si>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</si>
  <si>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</si>
  <si>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</si>
  <si>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</si>
  <si>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</si>
  <si>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</si>
  <si>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</si>
  <si>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</si>
  <si>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</si>
  <si>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</si>
  <si>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</si>
  <si>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</si>
  <si>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</si>
  <si>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</si>
  <si>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</si>
  <si>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</si>
  <si>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</si>
  <si>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</si>
  <si>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</si>
  <si>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</si>
  <si>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</si>
  <si>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</si>
  <si>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</si>
  <si>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</si>
  <si>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</si>
  <si>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</si>
  <si>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</si>
  <si>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</si>
  <si>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</si>
  <si>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</si>
  <si>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</si>
  <si>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</si>
  <si>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</si>
  <si>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</si>
  <si>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</si>
  <si>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</si>
  <si>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</si>
  <si>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</si>
  <si>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</si>
  <si>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</si>
  <si>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</si>
  <si>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</si>
  <si>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</si>
  <si>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</si>
  <si>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</si>
  <si>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</si>
  <si>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</si>
  <si>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</si>
  <si>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</si>
  <si>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</si>
  <si>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</si>
  <si>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</si>
  <si>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</si>
  <si>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</si>
  <si>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</si>
  <si>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</si>
  <si>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</si>
  <si>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</si>
  <si>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</si>
  <si>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</si>
  <si>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</si>
  <si>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</si>
  <si>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</si>
  <si>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</si>
  <si>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</si>
  <si>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</si>
  <si>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</si>
  <si>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</si>
  <si>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</si>
  <si>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</si>
  <si>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</si>
  <si>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</si>
  <si>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</si>
  <si>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</si>
  <si>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</si>
  <si>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</si>
  <si>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</si>
  <si>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</si>
  <si>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</si>
  <si>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</si>
  <si>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</si>
  <si>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</si>
  <si>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</si>
  <si>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</si>
  <si>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</si>
  <si>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</si>
  <si>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</si>
  <si>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</si>
  <si>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</si>
  <si>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</si>
  <si>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</si>
  <si>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</si>
  <si>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</si>
  <si>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</si>
  <si>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</si>
  <si>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</si>
  <si>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</si>
  <si>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</si>
  <si>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</si>
  <si>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</si>
  <si>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</si>
  <si>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</si>
  <si>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</si>
  <si>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</si>
  <si>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</si>
  <si>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</si>
  <si>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</si>
  <si>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</si>
  <si>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</si>
  <si>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</si>
  <si>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</si>
  <si>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</si>
  <si>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</si>
  <si>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</si>
  <si>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</si>
  <si>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</si>
  <si>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</si>
  <si>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</si>
  <si>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</si>
  <si>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</si>
  <si>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</si>
  <si>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</si>
  <si>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</si>
  <si>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</si>
  <si>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</si>
  <si>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</si>
  <si>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</si>
  <si>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</si>
  <si>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</si>
  <si>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</si>
  <si>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</si>
  <si>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</si>
  <si>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</si>
  <si>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</si>
  <si>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</si>
  <si>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</si>
  <si>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</si>
  <si>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</si>
  <si>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</si>
  <si>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</si>
  <si>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</si>
  <si>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</si>
  <si>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</si>
  <si>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</si>
  <si>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</si>
  <si>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</si>
  <si>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</si>
  <si>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</si>
  <si>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</si>
  <si>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</si>
  <si>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</si>
  <si>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</si>
  <si>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</si>
  <si>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</si>
  <si>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</si>
  <si>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</si>
  <si>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</si>
  <si>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</si>
  <si>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</si>
  <si>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</si>
  <si>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</si>
  <si>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</si>
  <si>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</si>
  <si>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</si>
  <si>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</si>
  <si>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</si>
  <si>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</si>
  <si>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</si>
  <si>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</si>
  <si>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</si>
  <si>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</si>
  <si>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</si>
  <si>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</si>
  <si>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</si>
  <si>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</si>
  <si>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</si>
  <si>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</si>
  <si>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</si>
  <si>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</si>
  <si>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</si>
  <si>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</si>
  <si>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</si>
  <si>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</si>
  <si>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</si>
  <si>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</si>
  <si>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</si>
  <si>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</si>
  <si>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</si>
  <si>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</si>
  <si>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</si>
  <si>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</si>
  <si>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</si>
  <si>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</si>
  <si>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</si>
  <si>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</si>
  <si>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</si>
  <si>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</si>
  <si>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</si>
  <si>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</si>
  <si>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</si>
  <si>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</si>
  <si>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</si>
  <si>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</si>
  <si>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</si>
  <si>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</si>
  <si>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</si>
  <si>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</si>
  <si>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</si>
  <si>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</si>
  <si>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</si>
  <si>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</si>
  <si>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</si>
  <si>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</si>
  <si>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</si>
  <si>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</si>
  <si>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</si>
  <si>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</si>
  <si>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</si>
  <si>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</si>
  <si>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</si>
  <si>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</si>
  <si>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</si>
  <si>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</si>
  <si>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</si>
  <si>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</si>
  <si>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</si>
  <si>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</si>
  <si>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</si>
  <si>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</si>
  <si>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</si>
  <si>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</si>
  <si>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</si>
  <si>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</si>
  <si>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</si>
  <si>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</si>
  <si>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</si>
  <si>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</si>
  <si>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</si>
  <si>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</si>
  <si>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</si>
  <si>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</si>
  <si>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</si>
  <si>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</si>
  <si>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</si>
  <si>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</si>
  <si>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</si>
  <si>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</si>
  <si>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</si>
  <si>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</si>
  <si>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</si>
  <si>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</si>
  <si>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</si>
  <si>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</si>
  <si>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</si>
  <si>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</si>
  <si>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</si>
  <si>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</si>
  <si>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</si>
  <si>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</si>
  <si>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</si>
  <si>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</si>
  <si>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</si>
  <si>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</si>
  <si>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</si>
  <si>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</si>
  <si>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</si>
  <si>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</si>
  <si>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</si>
  <si>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</si>
  <si>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</si>
  <si>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</si>
  <si>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</si>
  <si>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</si>
  <si>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</si>
  <si>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</si>
  <si>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</si>
  <si>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</si>
  <si>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</si>
  <si>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</si>
  <si>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</si>
  <si>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</si>
  <si>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</si>
  <si>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</si>
  <si>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</si>
  <si>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</si>
  <si>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</si>
  <si>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</si>
  <si>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</si>
  <si>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</si>
  <si>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</si>
  <si>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</si>
  <si>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</si>
  <si>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</si>
  <si>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</si>
  <si>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</si>
  <si>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</si>
  <si>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</si>
  <si>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</si>
  <si>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</si>
  <si>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</si>
  <si>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</si>
  <si>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</si>
  <si>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</si>
  <si>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</si>
  <si>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</si>
  <si>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</si>
  <si>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</si>
  <si>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</si>
  <si>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</si>
  <si>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</si>
  <si>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</si>
  <si>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</si>
  <si>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</si>
  <si>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</si>
  <si>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</si>
  <si>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</si>
  <si>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</si>
  <si>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</si>
  <si>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</si>
  <si>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</si>
  <si>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</si>
  <si>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</si>
  <si>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</si>
  <si>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</si>
  <si>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</si>
  <si>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</si>
  <si>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</si>
  <si>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</si>
  <si>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</si>
  <si>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</si>
  <si>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</si>
  <si>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</si>
  <si>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</si>
  <si>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</si>
  <si>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</si>
  <si>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</si>
  <si>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</si>
  <si>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</si>
  <si>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</si>
  <si>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</si>
  <si>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</si>
  <si>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</si>
  <si>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</si>
  <si>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</si>
  <si>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</si>
  <si>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</si>
  <si>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</si>
  <si>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</si>
  <si>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</si>
  <si>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</si>
  <si>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</si>
  <si>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</si>
  <si>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</si>
  <si>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</si>
  <si>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</si>
  <si>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</si>
  <si>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</si>
  <si>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</si>
  <si>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</si>
  <si>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</si>
  <si>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</si>
  <si>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</si>
  <si>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</si>
  <si>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</si>
  <si>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</si>
  <si>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</si>
  <si>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</si>
  <si>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</si>
  <si>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</si>
  <si>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</si>
  <si>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</si>
  <si>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</si>
  <si>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</si>
  <si>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</si>
  <si>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</si>
  <si>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</si>
  <si>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</si>
  <si>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</si>
  <si>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</si>
  <si>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</si>
  <si>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</si>
  <si>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</si>
  <si>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</si>
  <si>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</si>
  <si>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</si>
  <si>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</si>
  <si>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</si>
  <si>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</si>
  <si>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</si>
  <si>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</si>
  <si>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</si>
  <si>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</si>
  <si>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</si>
  <si>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</si>
  <si>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</si>
  <si>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</si>
  <si>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</si>
  <si>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</si>
  <si>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</si>
  <si>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</si>
  <si>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</si>
  <si>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</si>
  <si>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</si>
  <si>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</si>
  <si>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</si>
  <si>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</si>
  <si>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</si>
  <si>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</si>
  <si>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</si>
  <si>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</si>
  <si>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</si>
  <si>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</si>
  <si>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</si>
  <si>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</si>
  <si>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</si>
  <si>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</si>
  <si>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</si>
  <si>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</si>
  <si>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</si>
  <si>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</si>
  <si>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</si>
  <si>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</si>
  <si>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</si>
  <si>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</si>
  <si>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</si>
  <si>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</si>
  <si>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</si>
  <si>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</si>
  <si>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</si>
  <si>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</si>
  <si>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</si>
  <si>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</si>
  <si>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</si>
  <si>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</si>
  <si>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</si>
  <si>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</si>
  <si>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</si>
  <si>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</si>
  <si>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</si>
  <si>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</si>
  <si>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</si>
  <si>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</si>
  <si>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</si>
  <si>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</si>
  <si>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</si>
  <si>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</si>
  <si>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</si>
  <si>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</si>
  <si>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</si>
  <si>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</si>
  <si>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</si>
  <si>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</si>
  <si>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</si>
  <si>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</si>
  <si>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</si>
  <si>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</si>
  <si>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</si>
  <si>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</si>
  <si>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</si>
  <si>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</si>
  <si>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</si>
  <si>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</si>
  <si>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</si>
  <si>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</si>
  <si>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</si>
  <si>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</si>
  <si>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</si>
  <si>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</si>
  <si>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</si>
  <si>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</si>
  <si>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</si>
  <si>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</si>
  <si>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</si>
  <si>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</si>
  <si>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</si>
  <si>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</si>
  <si>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</si>
  <si>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</si>
  <si>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</si>
  <si>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</si>
  <si>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</si>
  <si>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</si>
  <si>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</si>
  <si>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</si>
  <si>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</si>
  <si>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</si>
  <si>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</si>
  <si>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</si>
  <si>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</si>
  <si>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</si>
  <si>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</si>
  <si>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</si>
  <si>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</si>
  <si>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</si>
  <si>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</si>
  <si>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</si>
  <si>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</si>
  <si>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</si>
  <si>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</si>
  <si>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</si>
  <si>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</si>
  <si>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</si>
  <si>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</si>
  <si>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</si>
  <si>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</si>
  <si>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</si>
  <si>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</si>
  <si>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</si>
  <si>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</si>
  <si>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</si>
  <si>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</si>
  <si>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</si>
  <si>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</si>
  <si>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</si>
  <si>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</si>
  <si>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</si>
  <si>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</si>
  <si>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LIBRON A VIAS</t>
  </si>
  <si>
    <t>LIBRON</t>
  </si>
  <si>
    <t>06188740</t>
  </si>
  <si>
    <t>18690155900069</t>
  </si>
  <si>
    <t>AGENCE DE L'EAU RHONE MEDITERRANEE CORSE</t>
  </si>
  <si>
    <t>34255833500077</t>
  </si>
  <si>
    <t>AQUASCOP BIOLOGIE site de Monptellier</t>
  </si>
  <si>
    <t>AURELIA MARQUIS, VINCENT BOUCHAREYCHAS</t>
  </si>
  <si>
    <t>IBMR standard</t>
  </si>
  <si>
    <t>DROITE</t>
  </si>
  <si>
    <t>ETIAGE NORMAL</t>
  </si>
  <si>
    <t>ENSOLEILLE</t>
  </si>
  <si>
    <t>NULLE</t>
  </si>
  <si>
    <t>OUI</t>
  </si>
  <si>
    <t>abondant</t>
  </si>
  <si>
    <t>Cf.</t>
  </si>
  <si>
    <t>IBMR-19-M1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</si>
</sst>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732471</v>
      </c>
      <c r="G10" s="113"/>
      <c r="H10" s="114"/>
    </row>
    <row r="11" spans="1:8" ht="15">
      <c r="A11" s="10" t="s">
        <v>2277</v>
      </c>
      <c r="B11" s="47">
        <v>43600</v>
      </c>
      <c r="D11" s="10" t="s">
        <v>2280</v>
      </c>
      <c r="E11" s="52">
        <v>6246065</v>
      </c>
      <c r="G11" s="113"/>
      <c r="H11" s="114"/>
    </row>
    <row r="12" spans="1:8" ht="15">
      <c r="A12" s="10" t="s">
        <v>2283</v>
      </c>
      <c r="B12" s="52" t="s">
        <v>5303</v>
      </c>
      <c r="D12" s="10" t="s">
        <v>2281</v>
      </c>
      <c r="E12" s="52">
        <v>732520</v>
      </c>
      <c r="G12" s="115"/>
      <c r="H12" s="116"/>
    </row>
    <row r="13" spans="1:5" ht="17.25" customHeight="1" thickBot="1">
      <c r="A13" s="2"/>
      <c r="B13" s="55"/>
      <c r="D13" s="10" t="s">
        <v>2282</v>
      </c>
      <c r="E13" s="52">
        <v>6245986</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732471</v>
      </c>
    </row>
    <row r="18" spans="1:3" ht="15">
      <c r="A18" s="123"/>
      <c r="B18" s="49" t="s">
        <v>2267</v>
      </c>
      <c r="C18" s="61">
        <f>E11</f>
        <v>6246065</v>
      </c>
    </row>
    <row r="19" spans="1:2" ht="15">
      <c r="A19" s="3" t="s">
        <v>2063</v>
      </c>
      <c r="B19" s="29">
        <v>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6.4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6.4</v>
      </c>
      <c r="C37" s="6"/>
      <c r="D37" s="8" t="s">
        <v>2110</v>
      </c>
      <c r="E37" s="30"/>
    </row>
    <row r="38" spans="1:5" s="7" customFormat="1" ht="15" customHeight="1">
      <c r="A38" s="5" t="s">
        <v>2115</v>
      </c>
      <c r="B38" s="30">
        <v>46</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v>5</v>
      </c>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3</v>
      </c>
      <c r="C65" s="6"/>
      <c r="D65" s="14" t="s">
        <v>2089</v>
      </c>
      <c r="E65" s="19"/>
    </row>
    <row r="66" spans="1:5" s="15" customFormat="1" ht="15">
      <c r="A66" s="3" t="s">
        <v>2088</v>
      </c>
      <c r="B66" s="9">
        <v>4</v>
      </c>
      <c r="C66" s="6"/>
      <c r="D66" s="10" t="s">
        <v>2088</v>
      </c>
      <c r="E66" s="9"/>
    </row>
    <row r="67" spans="1:5" s="15" customFormat="1" ht="15">
      <c r="A67" s="3" t="s">
        <v>2087</v>
      </c>
      <c r="B67" s="9">
        <v>2</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row>
    <row r="82" spans="1:5" s="15" customFormat="1" ht="15">
      <c r="A82" s="3" t="s">
        <v>2076</v>
      </c>
      <c r="B82" s="9">
        <v>2</v>
      </c>
      <c r="C82" s="6"/>
      <c r="D82" s="10" t="s">
        <v>2076</v>
      </c>
      <c r="E82" s="9"/>
    </row>
    <row r="83" spans="1:5" s="15" customFormat="1" ht="15">
      <c r="A83" s="3" t="s">
        <v>2075</v>
      </c>
      <c r="B83" s="9"/>
      <c r="C83" s="6"/>
      <c r="D83" s="10" t="s">
        <v>2075</v>
      </c>
      <c r="E83" s="9"/>
    </row>
    <row r="84" spans="1:5" s="15" customFormat="1" ht="15">
      <c r="A84" s="3" t="s">
        <v>2074</v>
      </c>
      <c r="B84" s="9"/>
      <c r="C84" s="6"/>
      <c r="D84" s="10" t="s">
        <v>2074</v>
      </c>
      <c r="E84" s="9"/>
    </row>
    <row r="85" spans="1:5" s="15" customFormat="1" ht="15">
      <c r="A85" s="3" t="s">
        <v>2073</v>
      </c>
      <c r="B85" s="9">
        <v>5</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v>0.4</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4.9</v>
      </c>
      <c r="E98" s="35"/>
      <c r="F98" s="35" t="s">
        <v>2290</v>
      </c>
      <c r="G98" s="79"/>
      <c r="H98" s="80"/>
    </row>
    <row r="99" spans="1:8" ht="15">
      <c r="A99" s="33" t="s">
        <v>3255</v>
      </c>
      <c r="B99" s="20" t="str">
        <f>IF(A99="NEWCOD",IF(ISBLANK(G99),"renseigner le champ 'Nouveau taxon'",G99),VLOOKUP(A99,'Ref Taxo'!A:B,2,FALSE))</f>
        <v>Enteromorpha</v>
      </c>
      <c r="C99" s="21">
        <f>IF(A99="NEWCOD",IF(ISBLANK(H99),"NoCod",H99),VLOOKUP(A99,'Ref Taxo'!A:D,4,FALSE))</f>
        <v>1144</v>
      </c>
      <c r="D99" s="34">
        <v>0.01</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0.45</v>
      </c>
      <c r="E100" s="35"/>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0.1</v>
      </c>
      <c r="E101" s="35"/>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40</v>
      </c>
      <c r="E102" s="35"/>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0.01</v>
      </c>
      <c r="E103" s="35"/>
      <c r="F103" s="35" t="s">
        <v>2290</v>
      </c>
      <c r="G103" s="79"/>
      <c r="H103" s="80"/>
    </row>
    <row r="104" spans="1:8" ht="15">
      <c r="A104" s="33" t="s">
        <v>741</v>
      </c>
      <c r="B104" s="20" t="str">
        <f>IF(A104="NEWCOD",IF(ISBLANK(G104),"renseigner le champ 'Nouveau taxon'",G104),VLOOKUP(A104,'Ref Taxo'!A:B,2,FALSE))</f>
        <v>Fissidens fontanus</v>
      </c>
      <c r="C104" s="21">
        <f>IF(A104="NEWCOD",IF(ISBLANK(H104),"NoCod",H104),VLOOKUP(A104,'Ref Taxo'!A:D,4,FALSE))</f>
        <v>31545</v>
      </c>
      <c r="D104" s="34">
        <v>0.01</v>
      </c>
      <c r="E104" s="35"/>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0.01</v>
      </c>
      <c r="E105" s="35"/>
      <c r="F105" s="35" t="s">
        <v>2290</v>
      </c>
      <c r="G105" s="79"/>
      <c r="H105" s="80"/>
    </row>
    <row r="106" spans="1:8" ht="15">
      <c r="A106" s="33" t="s">
        <v>772</v>
      </c>
      <c r="B106" s="20" t="str">
        <f>IF(A106="NEWCOD",IF(ISBLANK(G106),"renseigner le champ 'Nouveau taxon'",G106),VLOOKUP(A106,'Ref Taxo'!A:B,2,FALSE))</f>
        <v>Fontinalis hypnoides var. duriaei</v>
      </c>
      <c r="C106" s="21">
        <f>IF(A106="NEWCOD",IF(ISBLANK(H106),"NoCod",H106),VLOOKUP(A106,'Ref Taxo'!A:D,4,FALSE))</f>
        <v>10215</v>
      </c>
      <c r="D106" s="34">
        <v>0.4</v>
      </c>
      <c r="E106" s="35"/>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0.2</v>
      </c>
      <c r="E107" s="35"/>
      <c r="F107" s="35" t="s">
        <v>5302</v>
      </c>
      <c r="G107" s="79"/>
      <c r="H107" s="80"/>
    </row>
    <row r="108" spans="1:8" ht="15">
      <c r="A108" s="33" t="s">
        <v>40</v>
      </c>
      <c r="B108" s="20" t="str">
        <f>IF(A108="NEWCOD",IF(ISBLANK(G108),"renseigner le champ 'Nouveau taxon'",G108),VLOOKUP(A108,'Ref Taxo'!A:B,2,FALSE))</f>
        <v>Alisma</v>
      </c>
      <c r="C108" s="21">
        <f>IF(A108="NEWCOD",IF(ISBLANK(H108),"NoCod",H108),VLOOKUP(A108,'Ref Taxo'!A:D,4,FALSE))</f>
        <v>1444</v>
      </c>
      <c r="D108" s="34">
        <v>0.01</v>
      </c>
      <c r="E108" s="35"/>
      <c r="F108" s="35" t="s">
        <v>2290</v>
      </c>
      <c r="G108" s="79"/>
      <c r="H108" s="80"/>
    </row>
    <row r="109" spans="1:8" ht="15">
      <c r="A109" s="33" t="s">
        <v>1075</v>
      </c>
      <c r="B109" s="20" t="str">
        <f>IF(A109="NEWCOD",IF(ISBLANK(G109),"renseigner le champ 'Nouveau taxon'",G109),VLOOKUP(A109,'Ref Taxo'!A:B,2,FALSE))</f>
        <v>Ludwigia peploides</v>
      </c>
      <c r="C109" s="21">
        <f>IF(A109="NEWCOD",IF(ISBLANK(H109),"NoCod",H109),VLOOKUP(A109,'Ref Taxo'!A:D,4,FALSE))</f>
        <v>1856</v>
      </c>
      <c r="D109" s="34">
        <v>0.01</v>
      </c>
      <c r="E109" s="35"/>
      <c r="F109" s="35" t="s">
        <v>2290</v>
      </c>
      <c r="G109" s="79"/>
      <c r="H109" s="80"/>
    </row>
    <row r="110" spans="1:8" ht="15">
      <c r="A110" s="33" t="s">
        <v>1234</v>
      </c>
      <c r="B110" s="20" t="str">
        <f>IF(A110="NEWCOD",IF(ISBLANK(G110),"renseigner le champ 'Nouveau taxon'",G110),VLOOKUP(A110,'Ref Taxo'!A:B,2,FALSE))</f>
        <v>Nasturtium officinale</v>
      </c>
      <c r="C110" s="21">
        <f>IF(A110="NEWCOD",IF(ISBLANK(H110),"NoCod",H110),VLOOKUP(A110,'Ref Taxo'!A:D,4,FALSE))</f>
        <v>1763</v>
      </c>
      <c r="D110" s="34">
        <v>0.01</v>
      </c>
      <c r="E110" s="35"/>
      <c r="F110" s="35" t="s">
        <v>2290</v>
      </c>
      <c r="G110" s="79"/>
      <c r="H110" s="80"/>
    </row>
    <row r="111" spans="1:8" ht="15">
      <c r="A111" s="33" t="s">
        <v>1383</v>
      </c>
      <c r="B111" s="20" t="str">
        <f>IF(A111="NEWCOD",IF(ISBLANK(G111),"renseigner le champ 'Nouveau taxon'",G111),VLOOKUP(A111,'Ref Taxo'!A:B,2,FALSE))</f>
        <v>Phragmites australis</v>
      </c>
      <c r="C111" s="21">
        <f>IF(A111="NEWCOD",IF(ISBLANK(H111),"NoCod",H111),VLOOKUP(A111,'Ref Taxo'!A:D,4,FALSE))</f>
        <v>1579</v>
      </c>
      <c r="D111" s="34">
        <v>0.01</v>
      </c>
      <c r="E111" s="35"/>
      <c r="F111" s="35" t="s">
        <v>2290</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v>0.12</v>
      </c>
      <c r="E112" s="35"/>
      <c r="F112" s="35" t="s">
        <v>2290</v>
      </c>
      <c r="G112" s="79"/>
      <c r="H112" s="80"/>
    </row>
    <row r="113" spans="1:8" ht="15">
      <c r="A113" s="33" t="s">
        <v>97</v>
      </c>
      <c r="B113" s="20" t="str">
        <f>IF(A113="NEWCOD",IF(ISBLANK(G113),"renseigner le champ 'Nouveau taxon'",G113),VLOOKUP(A113,'Ref Taxo'!A:B,2,FALSE))</f>
        <v>Arundo donax</v>
      </c>
      <c r="C113" s="21">
        <f>IF(A113="NEWCOD",IF(ISBLANK(H113),"NoCod",H113),VLOOKUP(A113,'Ref Taxo'!A:D,4,FALSE))</f>
        <v>1551</v>
      </c>
      <c r="D113" s="34">
        <v>0.01</v>
      </c>
      <c r="E113" s="35"/>
      <c r="F113" s="35" t="s">
        <v>2290</v>
      </c>
      <c r="G113" s="79"/>
      <c r="H113" s="80"/>
    </row>
    <row r="114" spans="1:8" ht="15">
      <c r="A114" s="33" t="s">
        <v>976</v>
      </c>
      <c r="B114" s="20" t="str">
        <f>IF(A114="NEWCOD",IF(ISBLANK(G114),"renseigner le champ 'Nouveau taxon'",G114),VLOOKUP(A114,'Ref Taxo'!A:B,2,FALSE))</f>
        <v>Juncus inflexus</v>
      </c>
      <c r="C114" s="21">
        <f>IF(A114="NEWCOD",IF(ISBLANK(H114),"NoCod",H114),VLOOKUP(A114,'Ref Taxo'!A:D,4,FALSE))</f>
        <v>1616</v>
      </c>
      <c r="D114" s="34">
        <v>0.01</v>
      </c>
      <c r="E114" s="35"/>
      <c r="F114" s="35" t="s">
        <v>2290</v>
      </c>
      <c r="G114" s="79"/>
      <c r="H114" s="80"/>
    </row>
    <row r="115" spans="1:8" ht="15">
      <c r="A115" s="33" t="s">
        <v>1835</v>
      </c>
      <c r="B115" s="20" t="str">
        <f>IF(A115="NEWCOD",IF(ISBLANK(G115),"renseigner le champ 'Nouveau taxon'",G115),VLOOKUP(A115,'Ref Taxo'!A:B,2,FALSE))</f>
        <v>Solanum dulcamara</v>
      </c>
      <c r="C115" s="21">
        <f>IF(A115="NEWCOD",IF(ISBLANK(H115),"NoCod",H115),VLOOKUP(A115,'Ref Taxo'!A:D,4,FALSE))</f>
        <v>1964</v>
      </c>
      <c r="D115" s="34">
        <v>0.01</v>
      </c>
      <c r="E115" s="35"/>
      <c r="F115" s="35" t="s">
        <v>2290</v>
      </c>
      <c r="G115" s="79"/>
      <c r="H115" s="80"/>
    </row>
    <row r="116" spans="1:8" ht="15">
      <c r="A116" s="33" t="s">
        <v>1439</v>
      </c>
      <c r="B116" s="20" t="str">
        <f>IF(A116="NEWCOD",IF(ISBLANK(G116),"renseigner le champ 'Nouveau taxon'",G116),VLOOKUP(A116,'Ref Taxo'!A:B,2,FALSE))</f>
        <v>Poa trivialis</v>
      </c>
      <c r="C116" s="21">
        <f>IF(A116="NEWCOD",IF(ISBLANK(H116),"NoCod",H116),VLOOKUP(A116,'Ref Taxo'!A:D,4,FALSE))</f>
        <v>1583</v>
      </c>
      <c r="D116" s="34">
        <v>0.01</v>
      </c>
      <c r="E116" s="35"/>
      <c r="F116" s="35" t="s">
        <v>2290</v>
      </c>
      <c r="G116" s="79"/>
      <c r="H116" s="80"/>
    </row>
    <row r="117" spans="1:8" ht="15">
      <c r="A117" s="33" t="s">
        <v>1625</v>
      </c>
      <c r="B117" s="20" t="str">
        <f>IF(A117="NEWCOD",IF(ISBLANK(G117),"renseigner le champ 'Nouveau taxon'",G117),VLOOKUP(A117,'Ref Taxo'!A:B,2,FALSE))</f>
        <v>Ranunculus</v>
      </c>
      <c r="C117" s="21">
        <f>IF(A117="NEWCOD",IF(ISBLANK(H117),"NoCod",H117),VLOOKUP(A117,'Ref Taxo'!A:D,4,FALSE))</f>
        <v>1896</v>
      </c>
      <c r="D117" s="34">
        <v>0.01</v>
      </c>
      <c r="E117" s="35"/>
      <c r="F117" s="35" t="s">
        <v>2290</v>
      </c>
      <c r="G117" s="79"/>
      <c r="H117" s="80"/>
    </row>
    <row r="118" spans="1:8" ht="15">
      <c r="A118" s="33" t="s">
        <v>247</v>
      </c>
      <c r="B118" s="20" t="str">
        <f>IF(A118="NEWCOD",IF(ISBLANK(G118),"renseigner le champ 'Nouveau taxon'",G118),VLOOKUP(A118,'Ref Taxo'!A:B,2,FALSE))</f>
        <v>Callitriche</v>
      </c>
      <c r="C118" s="21">
        <f>IF(A118="NEWCOD",IF(ISBLANK(H118),"NoCod",H118),VLOOKUP(A118,'Ref Taxo'!A:D,4,FALSE))</f>
        <v>1696</v>
      </c>
      <c r="D118" s="34">
        <v>0.01</v>
      </c>
      <c r="E118" s="35"/>
      <c r="F118" s="35" t="s">
        <v>2290</v>
      </c>
      <c r="G118" s="79"/>
      <c r="H118" s="80"/>
    </row>
    <row r="119" spans="1:8" ht="15">
      <c r="A119" s="33" t="s">
        <v>827</v>
      </c>
      <c r="B119" s="20" t="str">
        <f>IF(A119="NEWCOD",IF(ISBLANK(G119),"renseigner le champ 'Nouveau taxon'",G119),VLOOKUP(A119,'Ref Taxo'!A:B,2,FALSE))</f>
        <v xml:space="preserve">Helosciadium nodiflorum </v>
      </c>
      <c r="C119" s="21">
        <f>IF(A119="NEWCOD",IF(ISBLANK(H119),"NoCod",H119),VLOOKUP(A119,'Ref Taxo'!A:D,4,FALSE))</f>
        <v>30053</v>
      </c>
      <c r="D119" s="34">
        <v>0.01</v>
      </c>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2020-02-10T13:15:35Z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