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2750" sheetId="2" r:id="rId2"/>
    <sheet name="Mises à jour" sheetId="3" r:id="rId3"/>
  </sheets>
  <definedNames/>
  <calcPr calcId="145621"/>
</workbook>
</file>

<file path=xl/sharedStrings.xml><?xml version="1.0" encoding="utf-8"?>
<sst xmlns="http://schemas.openxmlformats.org/spreadsheetml/2006/main" count="6484" uniqueCount="5306">
  <si>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</si>
  <si>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</si>
  <si>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</si>
  <si>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</si>
  <si>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</si>
  <si>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</si>
  <si>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</si>
  <si>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</si>
  <si>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</si>
  <si>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</si>
  <si>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</si>
  <si>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</si>
  <si>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</si>
  <si>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</si>
  <si>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</si>
  <si>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</si>
  <si>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</si>
  <si>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</si>
  <si>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</si>
  <si>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</si>
  <si>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</si>
  <si>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</si>
  <si>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</si>
  <si>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</si>
  <si>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</si>
  <si>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</si>
  <si>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</si>
  <si>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</si>
  <si>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</si>
  <si>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</si>
  <si>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</si>
  <si>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</si>
  <si>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</si>
  <si>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</si>
  <si>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</si>
  <si>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</si>
  <si>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</si>
  <si>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</si>
  <si>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</si>
  <si>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</si>
  <si>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</si>
  <si>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</si>
  <si>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</si>
  <si>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</si>
  <si>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</si>
  <si>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</si>
  <si>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</si>
  <si>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</si>
  <si>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</si>
  <si>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</si>
  <si>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</si>
  <si>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</si>
  <si>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</si>
  <si>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</si>
  <si>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</si>
  <si>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</si>
  <si>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</si>
  <si>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</si>
  <si>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</si>
  <si>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</si>
  <si>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</si>
  <si>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</si>
  <si>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</si>
  <si>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</si>
  <si>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</si>
  <si>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</si>
  <si>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</si>
  <si>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</si>
  <si>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</si>
  <si>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</si>
  <si>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</si>
  <si>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</si>
  <si>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</si>
  <si>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</si>
  <si>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</si>
  <si>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</si>
  <si>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</si>
  <si>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</si>
  <si>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</si>
  <si>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</si>
  <si>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</si>
  <si>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</si>
  <si>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</si>
  <si>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</si>
  <si>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</si>
  <si>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</si>
  <si>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</si>
  <si>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</si>
  <si>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</si>
  <si>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</si>
  <si>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</si>
  <si>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</si>
  <si>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</si>
  <si>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</si>
  <si>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</si>
  <si>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</si>
  <si>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</si>
  <si>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</si>
  <si>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</si>
  <si>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</si>
  <si>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</si>
  <si>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</si>
  <si>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</si>
  <si>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</si>
  <si>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</si>
  <si>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</si>
  <si>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</si>
  <si>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</si>
  <si>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</si>
  <si>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</si>
  <si>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</si>
  <si>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</si>
  <si>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</si>
  <si>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</si>
  <si>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</si>
  <si>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</si>
  <si>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</si>
  <si>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</si>
  <si>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</si>
  <si>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</si>
  <si>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</si>
  <si>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</si>
  <si>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</si>
  <si>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</si>
  <si>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</si>
  <si>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</si>
  <si>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</si>
  <si>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</si>
  <si>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</si>
  <si>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</si>
  <si>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</si>
  <si>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</si>
  <si>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</si>
  <si>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</si>
  <si>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</si>
  <si>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</si>
  <si>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</si>
  <si>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</si>
  <si>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</si>
  <si>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</si>
  <si>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</si>
  <si>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</si>
  <si>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</si>
  <si>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</si>
  <si>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</si>
  <si>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</si>
  <si>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</si>
  <si>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</si>
  <si>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</si>
  <si>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</si>
  <si>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</si>
  <si>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</si>
  <si>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</si>
  <si>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</si>
  <si>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</si>
  <si>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</si>
  <si>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</si>
  <si>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</si>
  <si>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</si>
  <si>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</si>
  <si>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</si>
  <si>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</si>
  <si>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</si>
  <si>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</si>
  <si>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</si>
  <si>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</si>
  <si>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</si>
  <si>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</si>
  <si>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</si>
  <si>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</si>
  <si>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</si>
  <si>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</si>
  <si>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</si>
  <si>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</si>
  <si>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</si>
  <si>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</si>
  <si>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</si>
  <si>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</si>
  <si>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</si>
  <si>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</si>
  <si>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</si>
  <si>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</si>
  <si>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</si>
  <si>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</si>
  <si>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</si>
  <si>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</si>
  <si>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</si>
  <si>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</si>
  <si>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</si>
  <si>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</si>
  <si>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</si>
  <si>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</si>
  <si>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</si>
  <si>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</si>
  <si>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</si>
  <si>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</si>
  <si>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</si>
  <si>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</si>
  <si>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</si>
  <si>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</si>
  <si>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</si>
  <si>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</si>
  <si>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</si>
  <si>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</si>
  <si>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</si>
  <si>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</si>
  <si>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</si>
  <si>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</si>
  <si>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</si>
  <si>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</si>
  <si>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</si>
  <si>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</si>
  <si>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</si>
  <si>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</si>
  <si>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</si>
  <si>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</si>
  <si>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</si>
  <si>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</si>
  <si>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</si>
  <si>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</si>
  <si>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</si>
  <si>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</si>
  <si>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</si>
  <si>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</si>
  <si>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</si>
  <si>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</si>
  <si>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</si>
  <si>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</si>
  <si>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</si>
  <si>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</si>
  <si>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</si>
  <si>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</si>
  <si>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</si>
  <si>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</si>
  <si>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</si>
  <si>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</si>
  <si>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</si>
  <si>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</si>
  <si>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</si>
  <si>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</si>
  <si>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</si>
  <si>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</si>
  <si>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</si>
  <si>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</si>
  <si>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</si>
  <si>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</si>
  <si>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</si>
  <si>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</si>
  <si>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</si>
  <si>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</si>
  <si>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</si>
  <si>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</si>
  <si>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</si>
  <si>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</si>
  <si>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</si>
  <si>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</si>
  <si>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</si>
  <si>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</si>
  <si>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</si>
  <si>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</si>
  <si>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</si>
  <si>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</si>
  <si>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</si>
  <si>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</si>
  <si>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</si>
  <si>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</si>
  <si>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</si>
  <si>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</si>
  <si>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</si>
  <si>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</si>
  <si>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</si>
  <si>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</si>
  <si>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</si>
  <si>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</si>
  <si>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</si>
  <si>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</si>
  <si>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</si>
  <si>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</si>
  <si>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</si>
  <si>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</si>
  <si>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</si>
  <si>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</si>
  <si>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</si>
  <si>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</si>
  <si>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</si>
  <si>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</si>
  <si>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</si>
  <si>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</si>
  <si>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</si>
  <si>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</si>
  <si>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</si>
  <si>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</si>
  <si>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</si>
  <si>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</si>
  <si>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</si>
  <si>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</si>
  <si>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</si>
  <si>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</si>
  <si>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</si>
  <si>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</si>
  <si>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</si>
  <si>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</si>
  <si>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</si>
  <si>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</si>
  <si>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</si>
  <si>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</si>
  <si>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</si>
  <si>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</si>
  <si>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</si>
  <si>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</si>
  <si>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</si>
  <si>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</si>
  <si>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</si>
  <si>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</si>
  <si>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</si>
  <si>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</si>
  <si>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</si>
  <si>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</si>
  <si>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</si>
  <si>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</si>
  <si>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</si>
  <si>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</si>
  <si>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</si>
  <si>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</si>
  <si>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</si>
  <si>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</si>
  <si>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</si>
  <si>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</si>
  <si>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</si>
  <si>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</si>
  <si>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</si>
  <si>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</si>
  <si>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</si>
  <si>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</si>
  <si>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</si>
  <si>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</si>
  <si>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</si>
  <si>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</si>
  <si>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</si>
  <si>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</si>
  <si>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</si>
  <si>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</si>
  <si>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</si>
  <si>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</si>
  <si>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</si>
  <si>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</si>
  <si>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</si>
  <si>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</si>
  <si>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</si>
  <si>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</si>
  <si>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</si>
  <si>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</si>
  <si>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</si>
  <si>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</si>
  <si>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</si>
  <si>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</si>
  <si>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</si>
  <si>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</si>
  <si>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</si>
  <si>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</si>
  <si>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</si>
  <si>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</si>
  <si>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</si>
  <si>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</si>
  <si>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</si>
  <si>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</si>
  <si>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</si>
  <si>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</si>
  <si>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</si>
  <si>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</si>
  <si>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</si>
  <si>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</si>
  <si>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</si>
  <si>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</si>
  <si>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</si>
  <si>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</si>
  <si>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</si>
  <si>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</si>
  <si>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</si>
  <si>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</si>
  <si>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</si>
  <si>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</si>
  <si>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</si>
  <si>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</si>
  <si>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</si>
  <si>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</si>
  <si>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</si>
  <si>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</si>
  <si>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</si>
  <si>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</si>
  <si>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</si>
  <si>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</si>
  <si>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</si>
  <si>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</si>
  <si>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</si>
  <si>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</si>
  <si>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</si>
  <si>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</si>
  <si>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</si>
  <si>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</si>
  <si>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</si>
  <si>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</si>
  <si>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</si>
  <si>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</si>
  <si>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</si>
  <si>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</si>
  <si>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</si>
  <si>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</si>
  <si>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</si>
  <si>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</si>
  <si>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</si>
  <si>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</si>
  <si>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</si>
  <si>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</si>
  <si>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</si>
  <si>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</si>
  <si>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</si>
  <si>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</si>
  <si>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</si>
  <si>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</si>
  <si>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</si>
  <si>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</si>
  <si>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</si>
  <si>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</si>
  <si>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</si>
  <si>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</si>
  <si>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</si>
  <si>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</si>
  <si>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</si>
  <si>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</si>
  <si>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</si>
  <si>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</si>
  <si>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</si>
  <si>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</si>
  <si>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</si>
  <si>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</si>
  <si>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</si>
  <si>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</si>
  <si>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</si>
  <si>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</si>
  <si>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</si>
  <si>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</si>
  <si>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</si>
  <si>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</si>
  <si>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</si>
  <si>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</si>
  <si>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</si>
  <si>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</si>
  <si>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</si>
  <si>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</si>
  <si>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</si>
  <si>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</si>
  <si>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</si>
  <si>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</si>
  <si>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</si>
  <si>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</si>
  <si>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</si>
  <si>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</si>
  <si>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</si>
  <si>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</si>
  <si>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</si>
  <si>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</si>
  <si>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</si>
  <si>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</si>
  <si>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</si>
  <si>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</si>
  <si>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</si>
  <si>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</si>
  <si>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</si>
  <si>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</si>
  <si>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</si>
  <si>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</si>
  <si>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</si>
  <si>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</si>
  <si>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</si>
  <si>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</si>
  <si>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</si>
  <si>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</si>
  <si>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</si>
  <si>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</si>
  <si>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</si>
  <si>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</si>
  <si>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</si>
  <si>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</si>
  <si>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</si>
  <si>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</si>
  <si>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</si>
  <si>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</si>
  <si>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</si>
  <si>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</si>
  <si>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</si>
  <si>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</si>
  <si>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</si>
  <si>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</si>
  <si>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</si>
  <si>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</si>
  <si>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</si>
  <si>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</si>
  <si>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</si>
  <si>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</si>
  <si>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</si>
  <si>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</si>
  <si>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</si>
  <si>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</si>
  <si>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</si>
  <si>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</si>
  <si>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</si>
  <si>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</si>
  <si>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</si>
  <si>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</si>
  <si>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</si>
  <si>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</si>
  <si>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</si>
  <si>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</si>
  <si>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</si>
  <si>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</si>
  <si>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</si>
  <si>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</si>
  <si>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</si>
  <si>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</si>
  <si>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</si>
  <si>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</si>
  <si>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</si>
  <si>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</si>
  <si>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</si>
  <si>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</si>
  <si>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</si>
  <si>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</si>
  <si>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</si>
  <si>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</si>
  <si>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</si>
  <si>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</si>
  <si>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</si>
  <si>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</si>
  <si>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</si>
  <si>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</si>
  <si>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</si>
  <si>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</si>
  <si>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</si>
  <si>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</si>
  <si>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</si>
  <si>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</si>
  <si>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</si>
  <si>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</si>
  <si>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</si>
  <si>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</si>
  <si>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</si>
  <si>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</si>
  <si>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</si>
  <si>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</si>
  <si>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</si>
  <si>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</si>
  <si>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</si>
  <si>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</si>
  <si>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</si>
  <si>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</si>
  <si>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</si>
  <si>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</si>
  <si>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</si>
  <si>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</si>
  <si>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</si>
  <si>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</si>
  <si>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</si>
  <si>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</si>
  <si>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</si>
  <si>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</si>
  <si>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</si>
  <si>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</si>
  <si>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</si>
  <si>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</si>
  <si>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</si>
  <si>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</si>
  <si>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</si>
  <si>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</si>
  <si>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</si>
  <si>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</si>
  <si>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</si>
  <si>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</si>
  <si>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</si>
  <si>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</si>
  <si>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</si>
  <si>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</si>
  <si>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</si>
  <si>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</si>
  <si>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</si>
  <si>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</si>
  <si>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</si>
  <si>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</si>
  <si>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</si>
  <si>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</si>
  <si>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</si>
  <si>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</si>
  <si>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</si>
  <si>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</si>
  <si>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</si>
  <si>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</si>
  <si>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</si>
  <si>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</si>
  <si>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</si>
  <si>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</si>
  <si>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</si>
  <si>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</si>
  <si>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</si>
  <si>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</si>
  <si>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</si>
  <si>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</si>
  <si>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</si>
  <si>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</si>
  <si>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</si>
  <si>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</si>
  <si>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</si>
  <si>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</si>
  <si>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</si>
  <si>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</si>
  <si>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</si>
  <si>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</si>
  <si>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</si>
  <si>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</si>
  <si>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</si>
  <si>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</si>
  <si>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</si>
  <si>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</si>
  <si>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</si>
  <si>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</si>
  <si>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</si>
  <si>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</si>
  <si>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</si>
  <si>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</si>
  <si>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</si>
  <si>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</si>
  <si>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</si>
  <si>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</si>
  <si>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</si>
  <si>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</si>
  <si>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</si>
  <si>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</si>
  <si>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</si>
  <si>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</si>
  <si>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</si>
  <si>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</si>
  <si>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</si>
  <si>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</si>
  <si>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</si>
  <si>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</si>
  <si>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</si>
  <si>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</si>
  <si>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</si>
  <si>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</si>
  <si>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</si>
  <si>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</si>
  <si>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</si>
  <si>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</si>
  <si>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</si>
  <si>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</si>
  <si>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</si>
  <si>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</si>
  <si>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</si>
  <si>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</si>
  <si>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</si>
  <si>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</si>
  <si>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</si>
  <si>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</si>
  <si>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</si>
  <si>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</si>
  <si>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</si>
  <si>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</si>
  <si>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</si>
  <si>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</si>
  <si>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</si>
  <si>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</si>
  <si>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</si>
  <si>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</si>
  <si>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</si>
  <si>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</si>
  <si>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</si>
  <si>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</si>
  <si>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</si>
  <si>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</si>
  <si>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</si>
  <si>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</si>
  <si>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</si>
  <si>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</si>
  <si>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</si>
  <si>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</si>
  <si>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</si>
  <si>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</si>
  <si>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</si>
  <si>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</si>
  <si>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</si>
  <si>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</si>
  <si>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</si>
  <si>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</si>
  <si>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</si>
  <si>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</si>
  <si>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</si>
  <si>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</si>
  <si>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</si>
  <si>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</si>
  <si>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</si>
  <si>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</si>
  <si>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</si>
  <si>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</si>
  <si>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</si>
  <si>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</si>
  <si>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</si>
  <si>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</si>
  <si>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</si>
  <si>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</si>
  <si>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</si>
  <si>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</si>
  <si>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</si>
  <si>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</si>
  <si>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</si>
  <si>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</si>
  <si>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</si>
  <si>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</si>
  <si>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</si>
  <si>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</si>
  <si>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</si>
  <si>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</si>
  <si>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</si>
  <si>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</si>
  <si>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</si>
  <si>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</si>
  <si>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</si>
  <si>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</si>
  <si>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</si>
  <si>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</si>
  <si>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</si>
  <si>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</si>
  <si>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</si>
  <si>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</si>
  <si>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</si>
  <si>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</si>
  <si>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</si>
  <si>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</si>
  <si>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</si>
  <si>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</si>
  <si>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</si>
  <si>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</si>
  <si>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</si>
  <si>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</si>
  <si>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</si>
  <si>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</si>
  <si>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</si>
  <si>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</si>
  <si>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</si>
  <si>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</si>
  <si>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</si>
  <si>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</si>
  <si>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</si>
  <si>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</si>
  <si>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</si>
  <si>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</si>
  <si>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</si>
  <si>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</si>
  <si>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</si>
  <si>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</si>
  <si>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</si>
  <si>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</si>
  <si>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</si>
  <si>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</si>
  <si>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</si>
  <si>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</si>
  <si>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</si>
  <si>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</si>
  <si>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</si>
  <si>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</si>
  <si>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</si>
  <si>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</si>
  <si>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</si>
  <si>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</si>
  <si>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</si>
  <si>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</si>
  <si>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</si>
  <si>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</si>
  <si>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</si>
  <si>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</si>
  <si>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</si>
  <si>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</si>
  <si>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</si>
  <si>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</si>
  <si>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</si>
  <si>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</si>
  <si>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</si>
  <si>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</si>
  <si>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</si>
  <si>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</si>
  <si>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</si>
  <si>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</si>
  <si>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</si>
  <si>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</si>
  <si>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</si>
  <si>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</si>
  <si>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</si>
  <si>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</si>
  <si>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</si>
  <si>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</si>
  <si>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</si>
  <si>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</si>
  <si>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</si>
  <si>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</si>
  <si>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</si>
  <si>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</si>
  <si>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</si>
  <si>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</si>
  <si>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</si>
  <si>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</si>
  <si>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</si>
  <si>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</si>
  <si>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</si>
  <si>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</si>
  <si>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</si>
  <si>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</si>
  <si>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</si>
  <si>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</si>
  <si>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</si>
  <si>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</si>
  <si>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</si>
  <si>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</si>
  <si>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</si>
  <si>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</si>
  <si>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</si>
  <si>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</si>
  <si>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</si>
  <si>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</si>
  <si>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</si>
  <si>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</si>
  <si>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</si>
  <si>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</si>
  <si>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</si>
  <si>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</si>
  <si>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</si>
  <si>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</si>
  <si>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</si>
  <si>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</si>
  <si>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</si>
  <si>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</si>
  <si>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</si>
  <si>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</si>
  <si>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</si>
  <si>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</si>
  <si>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</si>
  <si>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</si>
  <si>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</si>
  <si>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</si>
  <si>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</si>
  <si>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</si>
  <si>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</si>
  <si>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</si>
  <si>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</si>
  <si>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</si>
  <si>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</si>
  <si>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</si>
  <si>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</si>
  <si>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</si>
  <si>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</si>
  <si>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</si>
  <si>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</si>
  <si>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</si>
  <si>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</si>
  <si>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</si>
  <si>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</si>
  <si>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</si>
  <si>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</si>
  <si>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</si>
  <si>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</si>
  <si>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</si>
  <si>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</si>
  <si>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</si>
  <si>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</si>
  <si>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</si>
  <si>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</si>
  <si>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</si>
  <si>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</si>
  <si>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</si>
  <si>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</si>
  <si>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</si>
  <si>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</si>
  <si>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</si>
  <si>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</si>
  <si>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</si>
  <si>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</si>
  <si>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</si>
  <si>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</si>
  <si>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</si>
  <si>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</si>
  <si>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</si>
  <si>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</si>
  <si>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</si>
  <si>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</si>
  <si>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</si>
  <si>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</si>
  <si>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</si>
  <si>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</si>
  <si>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</si>
  <si>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</si>
  <si>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</si>
  <si>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</si>
  <si>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</si>
  <si>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</si>
  <si>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</si>
  <si>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</si>
  <si>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</si>
  <si>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</si>
  <si>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</si>
  <si>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</si>
  <si>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</si>
  <si>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</si>
  <si>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</si>
  <si>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</si>
  <si>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</si>
  <si>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</si>
  <si>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</si>
  <si>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</si>
  <si>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</si>
  <si>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</si>
  <si>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</si>
  <si>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</si>
  <si>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</si>
  <si>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</si>
  <si>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</si>
  <si>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</si>
  <si>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</si>
  <si>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</si>
  <si>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</si>
  <si>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</si>
  <si>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</si>
  <si>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</si>
  <si>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</si>
  <si>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</si>
  <si>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</si>
  <si>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</si>
  <si>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</si>
  <si>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</si>
  <si>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</si>
  <si>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</si>
  <si>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</si>
  <si>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</si>
  <si>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</si>
  <si>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</si>
  <si>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</si>
  <si>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</si>
  <si>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</si>
  <si>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</si>
  <si>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</si>
  <si>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</si>
  <si>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</si>
  <si>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</si>
  <si>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</si>
  <si>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</si>
  <si>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</si>
  <si>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</si>
  <si>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</si>
  <si>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</si>
  <si>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</si>
  <si>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</si>
  <si>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</si>
  <si>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</si>
  <si>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</si>
  <si>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</si>
  <si>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</si>
  <si>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</si>
  <si>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</si>
  <si>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</si>
  <si>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</si>
  <si>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</si>
  <si>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</si>
  <si>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</si>
  <si>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</si>
  <si>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</si>
  <si>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</si>
  <si>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</si>
  <si>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</si>
  <si>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</si>
  <si>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</si>
  <si>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</si>
  <si>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</si>
  <si>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</si>
  <si>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</si>
  <si>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</si>
  <si>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</si>
  <si>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</si>
  <si>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</si>
  <si>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</si>
  <si>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</si>
  <si>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</si>
  <si>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</si>
  <si>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</si>
  <si>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</si>
  <si>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</si>
  <si>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</si>
  <si>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</si>
  <si>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</si>
  <si>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</si>
  <si>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</si>
  <si>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</si>
  <si>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</si>
  <si>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</si>
  <si>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</si>
  <si>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</si>
  <si>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</si>
  <si>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</si>
  <si>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</si>
  <si>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</si>
  <si>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</si>
  <si>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</si>
  <si>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</si>
  <si>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</si>
  <si>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</si>
  <si>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</si>
  <si>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</si>
  <si>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</si>
  <si>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</si>
  <si>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</si>
  <si>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</si>
  <si>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</si>
  <si>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</si>
  <si>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</si>
  <si>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</si>
  <si>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</si>
  <si>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</si>
  <si>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</si>
  <si>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</si>
  <si>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</si>
  <si>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</si>
  <si>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</si>
  <si>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</si>
  <si>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</si>
  <si>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</si>
  <si>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</si>
  <si>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</si>
  <si>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</si>
  <si>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</si>
  <si>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</si>
  <si>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</si>
  <si>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</si>
  <si>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</si>
  <si>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</si>
  <si>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</si>
  <si>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</si>
  <si>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</si>
  <si>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</si>
  <si>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</si>
  <si>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</si>
  <si>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</si>
  <si>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</si>
  <si>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</si>
  <si>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</si>
  <si>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</si>
  <si>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</si>
  <si>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</si>
  <si>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</si>
  <si>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</si>
  <si>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</si>
  <si>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</si>
  <si>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</si>
  <si>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</si>
  <si>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</si>
  <si>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</si>
  <si>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</si>
  <si>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</si>
  <si>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</si>
  <si>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</si>
  <si>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</si>
  <si>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</si>
  <si>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</si>
  <si>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</si>
  <si>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</si>
  <si>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</si>
  <si>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</si>
  <si>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</si>
  <si>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</si>
  <si>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</si>
  <si>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</si>
  <si>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</si>
  <si>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</si>
  <si>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</si>
  <si>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</si>
  <si>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</si>
  <si>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</si>
  <si>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</si>
  <si>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</si>
  <si>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</si>
  <si>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</si>
  <si>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</si>
  <si>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</si>
  <si>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</si>
  <si>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</si>
  <si>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</si>
  <si>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</si>
  <si>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</si>
  <si>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</si>
  <si>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</si>
  <si>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</si>
  <si>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</si>
  <si>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</si>
  <si>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</si>
  <si>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</si>
  <si>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</si>
  <si>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</si>
  <si>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</si>
  <si>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</si>
  <si>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</si>
  <si>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</si>
  <si>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</si>
  <si>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</si>
  <si>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</si>
  <si>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</si>
  <si>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</si>
  <si>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</si>
  <si>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</si>
  <si>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</si>
  <si>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</si>
  <si>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</si>
  <si>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</si>
  <si>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</si>
  <si>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</si>
  <si>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</si>
  <si>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</si>
  <si>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</si>
  <si>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</si>
  <si>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</si>
  <si>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</si>
  <si>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</si>
  <si>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</si>
  <si>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</si>
  <si>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</si>
  <si>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</si>
  <si>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</si>
  <si>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</si>
  <si>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</si>
  <si>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</si>
  <si>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</si>
  <si>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</si>
  <si>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</si>
  <si>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</si>
  <si>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</si>
  <si>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</si>
  <si>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</si>
  <si>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</si>
  <si>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</si>
  <si>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</si>
  <si>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</si>
  <si>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</si>
  <si>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</si>
  <si>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</si>
  <si>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</si>
  <si>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</si>
  <si>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</si>
  <si>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</si>
  <si>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</si>
  <si>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</si>
  <si>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</si>
  <si>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</si>
  <si>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</si>
  <si>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</si>
  <si>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</si>
  <si>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</si>
  <si>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</si>
  <si>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</si>
  <si>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</si>
  <si>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</si>
  <si>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</si>
  <si>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</si>
  <si>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</si>
  <si>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</si>
  <si>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</si>
  <si>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</si>
  <si>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</si>
  <si>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</si>
  <si>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</si>
  <si>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</si>
  <si>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</si>
  <si>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</si>
  <si>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</si>
  <si>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</si>
  <si>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</si>
  <si>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</si>
  <si>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</si>
  <si>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</si>
  <si>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</si>
  <si>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</si>
  <si>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</si>
  <si>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</si>
  <si>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</si>
  <si>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</si>
  <si>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</si>
  <si>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</si>
  <si>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</si>
  <si>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</si>
  <si>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</si>
  <si>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</si>
  <si>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</si>
  <si>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</si>
  <si>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</si>
  <si>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</si>
  <si>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</si>
  <si>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</si>
  <si>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</si>
  <si>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</si>
  <si>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</si>
  <si>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</si>
  <si>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</si>
  <si>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</si>
  <si>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</si>
  <si>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</si>
  <si>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</si>
  <si>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</si>
  <si>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</si>
  <si>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</si>
  <si>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</si>
  <si>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</si>
  <si>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</si>
  <si>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</si>
  <si>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</si>
  <si>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</si>
  <si>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</si>
  <si>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</si>
  <si>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</si>
  <si>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</si>
  <si>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</si>
  <si>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</si>
  <si>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</si>
  <si>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</si>
  <si>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</si>
  <si>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</si>
  <si>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</si>
  <si>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</si>
  <si>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</si>
  <si>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</si>
  <si>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</si>
  <si>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</si>
  <si>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</si>
  <si>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</si>
  <si>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</si>
  <si>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</si>
  <si>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</si>
  <si>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</si>
  <si>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</si>
  <si>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</si>
  <si>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</si>
  <si>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</si>
  <si>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</si>
  <si>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</si>
  <si>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</si>
  <si>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</si>
  <si>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</si>
  <si>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</si>
  <si>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</si>
  <si>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</si>
  <si>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</si>
  <si>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</si>
  <si>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</si>
  <si>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</si>
  <si>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</si>
  <si>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</si>
  <si>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</si>
  <si>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</si>
  <si>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</si>
  <si>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</si>
  <si>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</si>
  <si>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</si>
  <si>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</si>
  <si>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</si>
  <si>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</si>
  <si>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</si>
  <si>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</si>
  <si>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</si>
  <si>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</si>
  <si>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</si>
  <si>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</si>
  <si>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</si>
  <si>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</si>
  <si>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</si>
  <si>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</si>
  <si>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</si>
  <si>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</si>
  <si>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</si>
  <si>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</si>
  <si>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</si>
  <si>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</si>
  <si>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</si>
  <si>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</si>
  <si>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</si>
  <si>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</si>
  <si>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</si>
  <si>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</si>
  <si>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</si>
  <si>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</si>
  <si>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</si>
  <si>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</si>
  <si>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</si>
  <si>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</si>
  <si>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</si>
  <si>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</si>
  <si>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</si>
  <si>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</si>
  <si>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</si>
  <si>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</si>
  <si>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</si>
  <si>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</si>
  <si>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</si>
  <si>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</si>
  <si>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</si>
  <si>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</si>
  <si>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</si>
  <si>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</si>
  <si>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</si>
  <si>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</si>
  <si>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</si>
  <si>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</si>
  <si>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</si>
  <si>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</si>
  <si>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</si>
  <si>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</si>
  <si>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</si>
  <si>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</si>
  <si>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</si>
  <si>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</si>
  <si>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</si>
  <si>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</si>
  <si>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</si>
  <si>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</si>
  <si>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</si>
  <si>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</si>
  <si>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</si>
  <si>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</si>
  <si>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</si>
  <si>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</si>
  <si>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</si>
  <si>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</si>
  <si>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</si>
  <si>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</si>
  <si>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</si>
  <si>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</si>
  <si>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</si>
  <si>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</si>
  <si>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</si>
  <si>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</si>
  <si>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</si>
  <si>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</si>
  <si>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</si>
  <si>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</si>
  <si>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</si>
  <si>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</si>
  <si>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</si>
  <si>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</si>
  <si>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</si>
  <si>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</si>
  <si>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</si>
  <si>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</si>
  <si>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</si>
  <si>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</si>
  <si>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</si>
  <si>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</si>
  <si>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</si>
  <si>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</si>
  <si>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</si>
  <si>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</si>
  <si>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</si>
  <si>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</si>
  <si>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</si>
  <si>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</si>
  <si>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</si>
  <si>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</si>
  <si>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</si>
  <si>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</si>
  <si>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</si>
  <si>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</si>
  <si>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</si>
  <si>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</si>
  <si>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</si>
  <si>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</si>
  <si>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</si>
  <si>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</si>
  <si>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</si>
  <si>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</si>
  <si>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</si>
  <si>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</si>
  <si>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</si>
  <si>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</si>
  <si>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</si>
  <si>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</si>
  <si>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</si>
  <si>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</si>
  <si>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</si>
  <si>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</si>
  <si>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</si>
  <si>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</si>
  <si>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</si>
  <si>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</si>
  <si>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</si>
  <si>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</si>
  <si>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</si>
  <si>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</si>
  <si>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</si>
  <si>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</si>
  <si>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</si>
  <si>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</si>
  <si>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</si>
  <si>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</si>
  <si>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</si>
  <si>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</si>
  <si>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</si>
  <si>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</si>
  <si>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</si>
  <si>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</si>
  <si>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</si>
  <si>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</si>
  <si>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</si>
  <si>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</si>
  <si>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</si>
  <si>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</si>
  <si>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</si>
  <si>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</si>
  <si>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</si>
  <si>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</si>
  <si>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</si>
  <si>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</si>
  <si>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</si>
  <si>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</si>
  <si>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</si>
  <si>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</si>
  <si>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</si>
  <si>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</si>
  <si>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</si>
  <si>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</si>
  <si>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</si>
  <si>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</si>
  <si>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</si>
  <si>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</si>
  <si>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</si>
  <si>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</si>
  <si>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</si>
  <si>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</si>
  <si>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</si>
  <si>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</si>
  <si>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</si>
  <si>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</si>
  <si>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</si>
  <si>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</si>
  <si>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</si>
  <si>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</si>
  <si>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</si>
  <si>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</si>
  <si>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</si>
  <si>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</si>
  <si>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</si>
  <si>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</si>
  <si>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</si>
  <si>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</si>
  <si>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</si>
  <si>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</si>
  <si>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</si>
  <si>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</si>
  <si>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</si>
  <si>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</si>
  <si>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</si>
  <si>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</si>
  <si>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</si>
  <si>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</si>
  <si>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</si>
  <si>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</si>
  <si>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</si>
  <si>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</si>
  <si>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</si>
  <si>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</si>
  <si>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</si>
  <si>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</si>
  <si>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</si>
  <si>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</si>
  <si>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</si>
  <si>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</si>
  <si>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</si>
  <si>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</si>
  <si>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</si>
  <si>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</si>
  <si>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</si>
  <si>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</si>
  <si>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</si>
  <si>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</si>
  <si>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</si>
  <si>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</si>
  <si>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</si>
  <si>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</si>
  <si>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</si>
  <si>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</si>
  <si>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</si>
  <si>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</si>
  <si>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</si>
  <si>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</si>
  <si>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</si>
  <si>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</si>
  <si>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</si>
  <si>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</si>
  <si>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</si>
  <si>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</si>
  <si>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</si>
  <si>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</si>
  <si>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</si>
  <si>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</si>
  <si>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</si>
  <si>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</si>
  <si>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</si>
  <si>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</si>
  <si>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</si>
  <si>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</si>
  <si>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</si>
  <si>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</si>
  <si>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</si>
  <si>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</si>
  <si>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</si>
  <si>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</si>
  <si>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</si>
  <si>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</si>
  <si>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</si>
  <si>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</si>
  <si>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</si>
  <si>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</si>
  <si>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</si>
  <si>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</si>
  <si>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</si>
  <si>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</si>
  <si>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</si>
  <si>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</si>
  <si>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</si>
  <si>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</si>
  <si>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</si>
  <si>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</si>
  <si>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</si>
  <si>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</si>
  <si>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</si>
  <si>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</si>
  <si>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</si>
  <si>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</si>
  <si>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</si>
  <si>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</si>
  <si>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</si>
  <si>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</si>
  <si>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</si>
  <si>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</si>
  <si>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</si>
  <si>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</si>
  <si>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</si>
  <si>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</si>
  <si>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</si>
  <si>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</si>
  <si>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</si>
  <si>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</si>
  <si>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</si>
  <si>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</si>
  <si>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</si>
  <si>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</si>
  <si>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</si>
  <si>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</si>
  <si>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</si>
  <si>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</si>
  <si>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</si>
  <si>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</si>
  <si>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</si>
  <si>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</si>
  <si>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</si>
  <si>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</si>
  <si>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</si>
  <si>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</si>
  <si>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</si>
  <si>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</si>
  <si>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</si>
  <si>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</si>
  <si>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</si>
  <si>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</si>
  <si>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</si>
  <si>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</si>
  <si>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</si>
  <si>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</si>
  <si>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</si>
  <si>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</si>
  <si>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</si>
  <si>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</si>
  <si>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</si>
  <si>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</si>
  <si>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</si>
  <si>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</si>
  <si>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</si>
  <si>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</si>
  <si>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</si>
  <si>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</si>
  <si>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</si>
  <si>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</si>
  <si>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</si>
  <si>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</si>
  <si>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</si>
  <si>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</si>
  <si>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</si>
  <si>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</si>
  <si>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</si>
  <si>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</si>
  <si>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</si>
  <si>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</si>
  <si>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</si>
  <si>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</si>
  <si>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</si>
  <si>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</si>
  <si>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</si>
  <si>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</si>
  <si>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</si>
  <si>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</si>
  <si>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</si>
  <si>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</si>
  <si>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</si>
  <si>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</si>
  <si>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</si>
  <si>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</si>
  <si>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</si>
  <si>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</si>
  <si>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</si>
  <si>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</si>
  <si>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</si>
  <si>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</si>
  <si>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</si>
  <si>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</si>
  <si>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</si>
  <si>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</si>
  <si>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</si>
  <si>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</si>
  <si>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</si>
  <si>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</si>
  <si>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</si>
  <si>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</si>
  <si>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</si>
  <si>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</si>
  <si>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</si>
  <si>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</si>
  <si>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</si>
  <si>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</si>
  <si>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</si>
  <si>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</si>
  <si>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</si>
  <si>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</si>
  <si>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</si>
  <si>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</si>
  <si>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</si>
  <si>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</si>
  <si>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</si>
  <si>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</si>
  <si>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</si>
  <si>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</si>
  <si>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</si>
  <si>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</si>
  <si>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</si>
  <si>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</si>
  <si>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</si>
  <si>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</si>
  <si>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</si>
  <si>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</si>
  <si>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</si>
  <si>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</si>
  <si>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</si>
  <si>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</si>
  <si>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</si>
  <si>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</si>
  <si>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</si>
  <si>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</si>
  <si>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</si>
  <si>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</si>
  <si>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</si>
  <si>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</si>
  <si>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</si>
  <si>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</si>
  <si>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</si>
  <si>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</si>
  <si>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</si>
  <si>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</si>
  <si>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</si>
  <si>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</si>
  <si>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</si>
  <si>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</si>
  <si>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</si>
  <si>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</si>
  <si>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</si>
  <si>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</si>
  <si>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</si>
  <si>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</si>
  <si>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</si>
  <si>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</si>
  <si>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</si>
  <si>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</si>
  <si>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</si>
  <si>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</si>
  <si>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</si>
  <si>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</si>
  <si>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</si>
  <si>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</si>
  <si>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</si>
  <si>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</si>
  <si>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</si>
  <si>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</si>
  <si>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</si>
  <si>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</si>
  <si>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</si>
  <si>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</si>
  <si>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</si>
  <si>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</si>
  <si>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</si>
  <si>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</si>
  <si>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</si>
  <si>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</si>
  <si>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</si>
  <si>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</si>
  <si>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</si>
  <si>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</si>
  <si>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</si>
  <si>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</si>
  <si>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</si>
  <si>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</si>
  <si>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</si>
  <si>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</si>
  <si>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</si>
  <si>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</si>
  <si>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</si>
  <si>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</si>
  <si>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</si>
  <si>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</si>
  <si>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</si>
  <si>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</si>
  <si>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</si>
  <si>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</si>
  <si>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</si>
  <si>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</si>
  <si>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</si>
  <si>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</si>
  <si>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</si>
  <si>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</si>
  <si>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</si>
  <si>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</si>
  <si>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</si>
  <si>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</si>
  <si>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</si>
  <si>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</si>
  <si>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</si>
  <si>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</si>
  <si>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</si>
  <si>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</si>
  <si>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</si>
  <si>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</si>
  <si>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</si>
  <si>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</si>
  <si>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</si>
  <si>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</si>
  <si>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</si>
  <si>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</si>
  <si>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</si>
  <si>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</si>
  <si>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</si>
  <si>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</si>
  <si>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</si>
  <si>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</si>
  <si>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</si>
  <si>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</si>
  <si>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</si>
  <si>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</si>
  <si>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</si>
  <si>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</si>
  <si>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</si>
  <si>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</si>
  <si>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</si>
  <si>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</si>
  <si>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</si>
  <si>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</si>
  <si>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</si>
  <si>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</si>
  <si>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</si>
  <si>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</si>
  <si>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</si>
  <si>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</si>
  <si>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</si>
  <si>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</si>
  <si>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</si>
  <si>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</si>
  <si>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</si>
  <si>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</si>
  <si>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</si>
  <si>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</si>
  <si>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</si>
  <si>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</si>
  <si>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</si>
  <si>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</si>
  <si>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</si>
  <si>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</si>
  <si>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</si>
  <si>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</si>
  <si>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</si>
  <si>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</si>
  <si>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</si>
  <si>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</si>
  <si>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</si>
  <si>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</si>
  <si>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</si>
  <si>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</si>
  <si>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</si>
  <si>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</si>
  <si>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</si>
  <si>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</si>
  <si>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</si>
  <si>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</si>
  <si>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</si>
  <si>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</si>
  <si>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</si>
  <si>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</si>
  <si>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</si>
  <si>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</si>
  <si>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</si>
  <si>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</si>
  <si>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</si>
  <si>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</si>
  <si>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</si>
  <si>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</si>
  <si>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</si>
  <si>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</si>
  <si>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</si>
  <si>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</si>
  <si>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</si>
  <si>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</si>
  <si>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</si>
  <si>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</si>
  <si>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</si>
  <si>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</si>
  <si>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</si>
  <si>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</si>
  <si>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</si>
  <si>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</si>
  <si>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</si>
  <si>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</si>
  <si>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</si>
  <si>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</si>
  <si>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</si>
  <si>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</si>
  <si>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</si>
  <si>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</si>
  <si>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</si>
  <si>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</si>
  <si>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</si>
  <si>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</si>
  <si>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</si>
  <si>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</si>
  <si>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</si>
  <si>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</si>
  <si>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</si>
  <si>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</si>
  <si>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</si>
  <si>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</si>
  <si>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</si>
  <si>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</si>
  <si>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</si>
  <si>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</si>
  <si>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</si>
  <si>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</si>
  <si>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</si>
  <si>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</si>
  <si>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</si>
  <si>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</si>
  <si>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</si>
  <si>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</si>
  <si>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</si>
  <si>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</si>
  <si>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</si>
  <si>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</si>
  <si>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</si>
  <si>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</si>
  <si>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</si>
  <si>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</si>
  <si>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</si>
  <si>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</si>
  <si>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</si>
  <si>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</si>
  <si>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</si>
  <si>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</si>
  <si>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</si>
  <si>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</si>
  <si>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</si>
  <si>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</si>
  <si>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</si>
  <si>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</si>
  <si>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</si>
  <si>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</si>
  <si>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</si>
  <si>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</si>
  <si>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</si>
  <si>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</si>
  <si>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</si>
  <si>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</si>
  <si>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</si>
  <si>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</si>
  <si>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</si>
  <si>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</si>
  <si>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</si>
  <si>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</si>
  <si>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</si>
  <si>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</si>
  <si>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</si>
  <si>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</si>
  <si>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</si>
  <si>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</si>
  <si>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</si>
  <si>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</si>
  <si>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</si>
  <si>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</si>
  <si>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</si>
  <si>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</si>
  <si>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</si>
  <si>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</si>
  <si>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</si>
  <si>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</si>
  <si>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</si>
  <si>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</si>
  <si>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</si>
  <si>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</si>
  <si>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</si>
  <si>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</si>
  <si>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</si>
  <si>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</si>
  <si>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</si>
  <si>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</si>
  <si>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</si>
  <si>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</si>
  <si>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</si>
  <si>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</si>
  <si>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</si>
  <si>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</si>
  <si>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</si>
  <si>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</si>
  <si>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</si>
  <si>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</si>
  <si>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</si>
  <si>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</si>
  <si>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</si>
  <si>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</si>
  <si>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</si>
  <si>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</si>
  <si>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</si>
  <si>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</si>
  <si>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</si>
  <si>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</si>
  <si>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</si>
  <si>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</si>
  <si>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</si>
  <si>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</si>
  <si>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</si>
  <si>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</si>
  <si>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</si>
  <si>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</si>
  <si>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</si>
  <si>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</si>
  <si>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</si>
  <si>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</si>
  <si>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</si>
  <si>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</si>
  <si>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</si>
  <si>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</si>
  <si>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</si>
  <si>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</si>
  <si>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</si>
  <si>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</si>
  <si>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</si>
  <si>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</si>
  <si>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</si>
  <si>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</si>
  <si>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</si>
  <si>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</si>
  <si>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</si>
  <si>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</si>
  <si>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</si>
  <si>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</si>
  <si>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</si>
  <si>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</si>
  <si>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</si>
  <si>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</si>
  <si>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</si>
  <si>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</si>
  <si>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</si>
  <si>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</si>
  <si>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</si>
  <si>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</si>
  <si>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</si>
  <si>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</si>
  <si>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</si>
  <si>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</si>
  <si>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</si>
  <si>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</si>
  <si>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</si>
  <si>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</si>
  <si>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</si>
  <si>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</si>
  <si>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</si>
  <si>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</si>
  <si>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</si>
  <si>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</si>
  <si>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</si>
  <si>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</si>
  <si>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</si>
  <si>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</si>
  <si>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</si>
  <si>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</si>
  <si>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</si>
  <si>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</si>
  <si>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</si>
  <si>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</si>
  <si>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</si>
  <si>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</si>
  <si>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</si>
  <si>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</si>
  <si>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</si>
  <si>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</si>
  <si>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</si>
  <si>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</si>
  <si>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</si>
  <si>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</si>
  <si>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</si>
  <si>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</si>
  <si>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</si>
  <si>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</si>
  <si>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</si>
  <si>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</si>
  <si>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</si>
  <si>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</si>
  <si>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</si>
  <si>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</si>
  <si>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</si>
  <si>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</si>
  <si>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</si>
  <si>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</si>
  <si>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</si>
  <si>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</si>
  <si>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</si>
  <si>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</si>
  <si>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</si>
  <si>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</si>
  <si>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</si>
  <si>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</si>
  <si>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</si>
  <si>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</si>
  <si>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</si>
  <si>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</si>
  <si>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</si>
  <si>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</si>
  <si>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</si>
  <si>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</si>
  <si>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</si>
  <si>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</si>
  <si>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</si>
  <si>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</si>
  <si>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</si>
  <si>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</si>
  <si>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</si>
  <si>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</si>
  <si>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</si>
  <si>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</si>
  <si>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</si>
  <si>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</si>
  <si>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</si>
  <si>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</si>
  <si>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</si>
  <si>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</si>
  <si>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</si>
  <si>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</si>
  <si>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</si>
  <si>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</si>
  <si>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</si>
  <si>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</si>
  <si>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</si>
  <si>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</si>
  <si>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</si>
  <si>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</si>
  <si>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</si>
  <si>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</si>
  <si>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</si>
  <si>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</si>
  <si>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</si>
  <si>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</si>
  <si>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</si>
  <si>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</si>
  <si>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</si>
  <si>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</si>
  <si>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</si>
  <si>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</si>
  <si>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</si>
  <si>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</si>
  <si>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</si>
  <si>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</si>
  <si>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</si>
  <si>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</si>
  <si>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</si>
  <si>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</si>
  <si>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</si>
  <si>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</si>
  <si>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</si>
  <si>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</si>
  <si>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</si>
  <si>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</si>
  <si>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</si>
  <si>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</si>
  <si>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</si>
  <si>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</si>
  <si>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</si>
  <si>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</si>
  <si>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</si>
  <si>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</si>
  <si>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</si>
  <si>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</si>
  <si>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</si>
  <si>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</si>
  <si>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</si>
  <si>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</si>
  <si>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</si>
  <si>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</si>
  <si>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</si>
  <si>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</si>
  <si>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</si>
  <si>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</si>
  <si>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</si>
  <si>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</si>
  <si>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</si>
  <si>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</si>
  <si>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</si>
  <si>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</si>
  <si>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</si>
  <si>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</si>
  <si>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</si>
  <si>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</si>
  <si>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</si>
  <si>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</si>
  <si>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</si>
  <si>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</si>
  <si>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</si>
  <si>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</si>
  <si>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</si>
  <si>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</si>
  <si>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</si>
  <si>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</si>
  <si>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</si>
  <si>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</si>
  <si>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</si>
  <si>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</si>
  <si>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</si>
  <si>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</si>
  <si>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</si>
  <si>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</si>
  <si>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</si>
  <si>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</si>
  <si>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</si>
  <si>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</si>
  <si>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</si>
  <si>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</si>
  <si>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</si>
  <si>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</si>
  <si>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</si>
  <si>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</si>
  <si>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</si>
  <si>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</si>
  <si>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</si>
  <si>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</si>
  <si>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</si>
  <si>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</si>
  <si>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</si>
  <si>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</si>
  <si>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</si>
  <si>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</si>
  <si>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</si>
  <si>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</si>
  <si>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</si>
  <si>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</si>
  <si>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</si>
  <si>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</si>
  <si>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</si>
  <si>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</si>
  <si>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</si>
  <si>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</si>
  <si>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</si>
  <si>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</si>
  <si>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</si>
  <si>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</si>
  <si>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</si>
  <si>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</si>
  <si>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</si>
  <si>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</si>
  <si>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</si>
  <si>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</si>
  <si>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</si>
  <si>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</si>
  <si>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</si>
  <si>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</si>
  <si>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</si>
  <si>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</si>
  <si>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</si>
  <si>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</si>
  <si>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</si>
  <si>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</si>
  <si>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</si>
  <si>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</si>
  <si>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</si>
  <si>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</si>
  <si>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</si>
  <si>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</si>
  <si>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</si>
  <si>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</si>
  <si>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</si>
  <si>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</si>
  <si>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</si>
  <si>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</si>
  <si>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</si>
  <si>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</si>
  <si>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</si>
  <si>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</si>
  <si>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</si>
  <si>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</si>
  <si>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</si>
  <si>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</si>
  <si>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</si>
  <si>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</si>
  <si>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</si>
  <si>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</si>
  <si>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</si>
  <si>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</si>
  <si>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</si>
  <si>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</si>
  <si>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</si>
  <si>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</si>
  <si>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</si>
  <si>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</si>
  <si>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</si>
  <si>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</si>
  <si>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</si>
  <si>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</si>
  <si>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</si>
  <si>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</si>
  <si>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</si>
  <si>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</si>
  <si>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</si>
  <si>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</si>
  <si>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</si>
  <si>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</si>
  <si>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</si>
  <si>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</si>
  <si>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</si>
  <si>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</si>
  <si>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</si>
  <si>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</si>
  <si>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</si>
  <si>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</si>
  <si>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</si>
  <si>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</si>
  <si>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</si>
  <si>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</si>
  <si>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</si>
  <si>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</si>
  <si>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</si>
  <si>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</si>
  <si>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</si>
  <si>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</si>
  <si>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</si>
  <si>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</si>
  <si>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</si>
  <si>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</si>
  <si>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</si>
  <si>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</si>
  <si>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</si>
  <si>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</si>
  <si>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</si>
  <si>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</si>
  <si>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</si>
  <si>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</si>
  <si>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</si>
  <si>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</si>
  <si>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</si>
  <si>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</si>
  <si>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</si>
  <si>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</si>
  <si>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</si>
  <si>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</si>
  <si>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</si>
  <si>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</si>
  <si>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</si>
  <si>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</si>
  <si>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</si>
  <si>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</si>
  <si>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</si>
  <si>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</si>
  <si>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</si>
  <si>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</si>
  <si>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</si>
  <si>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</si>
  <si>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</si>
  <si>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</si>
  <si>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</si>
  <si>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</si>
  <si>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</si>
  <si>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</si>
  <si>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</si>
  <si>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</si>
  <si>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</si>
  <si>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</si>
  <si>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</si>
  <si>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</si>
  <si>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</si>
  <si>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</si>
  <si>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</si>
  <si>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</si>
  <si>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</si>
  <si>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</si>
  <si>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</si>
  <si>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</si>
  <si>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</si>
  <si>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</si>
  <si>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</si>
  <si>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</si>
  <si>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</si>
  <si>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</si>
  <si>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</si>
  <si>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</si>
  <si>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</si>
  <si>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</si>
  <si>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</si>
  <si>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</si>
  <si>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</si>
  <si>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</si>
  <si>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</si>
  <si>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</si>
  <si>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</si>
  <si>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</si>
  <si>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</si>
  <si>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</si>
  <si>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</si>
  <si>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</si>
  <si>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</si>
  <si>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</si>
  <si>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</si>
  <si>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</si>
  <si>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</si>
  <si>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</si>
  <si>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</si>
  <si>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</si>
  <si>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</si>
  <si>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</si>
  <si>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</si>
  <si>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</si>
  <si>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</si>
  <si>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</si>
  <si>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</si>
  <si>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</si>
  <si>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</si>
  <si>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</si>
  <si>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</si>
  <si>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</si>
  <si>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</si>
  <si>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</si>
  <si>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</si>
  <si>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</si>
  <si>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</si>
  <si>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</si>
  <si>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</si>
  <si>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</si>
  <si>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</si>
  <si>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</si>
  <si>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</si>
  <si>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</si>
  <si>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</si>
  <si>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</si>
  <si>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</si>
  <si>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</si>
  <si>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</si>
  <si>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</si>
  <si>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</si>
  <si>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</si>
  <si>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</si>
  <si>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</si>
  <si>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</si>
  <si>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</si>
  <si>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</si>
  <si>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</si>
  <si>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</si>
  <si>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</si>
  <si>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</si>
  <si>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</si>
  <si>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</si>
  <si>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</si>
  <si>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</si>
  <si>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</si>
  <si>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</si>
  <si>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</si>
  <si>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</si>
  <si>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</si>
  <si>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</si>
  <si>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</si>
  <si>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</si>
  <si>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</si>
  <si>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</si>
  <si>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</si>
  <si>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</si>
  <si>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</si>
  <si>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</si>
  <si>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</si>
  <si>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</si>
  <si>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</si>
  <si>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</si>
  <si>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</si>
  <si>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</si>
  <si>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</si>
  <si>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</si>
  <si>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</si>
  <si>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</si>
  <si>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</si>
  <si>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</si>
  <si>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</si>
  <si>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</si>
  <si>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</si>
  <si>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</si>
  <si>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</si>
  <si>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</si>
  <si>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</si>
  <si>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</si>
  <si>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</si>
  <si>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</si>
  <si>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</si>
  <si>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</si>
  <si>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</si>
  <si>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</si>
  <si>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</si>
  <si>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</si>
  <si>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</si>
  <si>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</si>
  <si>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</si>
  <si>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</si>
  <si>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</si>
  <si>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</si>
  <si>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</si>
  <si>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</si>
  <si>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</si>
  <si>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</si>
  <si>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</si>
  <si>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</si>
  <si>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</si>
  <si>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</si>
  <si>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</si>
  <si>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</si>
  <si>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</si>
  <si>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</si>
  <si>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</si>
  <si>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</si>
  <si>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</si>
  <si>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</si>
  <si>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</si>
  <si>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</si>
  <si>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</si>
  <si>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</si>
  <si>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</si>
  <si>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</si>
  <si>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</si>
  <si>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</si>
  <si>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</si>
  <si>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</si>
  <si>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</si>
  <si>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</si>
  <si>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</si>
  <si>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</si>
  <si>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</si>
  <si>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</si>
  <si>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</si>
  <si>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</si>
  <si>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</si>
  <si>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</si>
  <si>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</si>
  <si>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</si>
  <si>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</si>
  <si>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</si>
  <si>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</si>
  <si>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</si>
  <si>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</si>
  <si>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</si>
  <si>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</si>
  <si>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</si>
  <si>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</si>
  <si>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</si>
  <si>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</si>
  <si>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</si>
  <si>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</si>
  <si>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</si>
  <si>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</si>
  <si>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</si>
  <si>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</si>
  <si>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</si>
  <si>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</si>
  <si>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</si>
  <si>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</si>
  <si>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</si>
  <si>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</si>
  <si>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</si>
  <si>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</si>
  <si>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</si>
  <si>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</si>
  <si>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</si>
  <si>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</si>
  <si>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</si>
  <si>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</si>
  <si>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</si>
  <si>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</si>
  <si>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</si>
  <si>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</si>
  <si>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</si>
  <si>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</si>
  <si>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</si>
  <si>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</si>
  <si>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</si>
  <si>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</si>
  <si>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</si>
  <si>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</si>
  <si>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</si>
  <si>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</si>
  <si>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</si>
  <si>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</si>
  <si>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</si>
  <si>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</si>
  <si>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</si>
  <si>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</si>
  <si>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</si>
  <si>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</si>
  <si>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</si>
  <si>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</si>
  <si>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</si>
  <si>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</si>
  <si>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</si>
  <si>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</si>
  <si>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</si>
  <si>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</si>
  <si>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</si>
  <si>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</si>
  <si>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</si>
  <si>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</si>
  <si>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</si>
  <si>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</si>
  <si>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</si>
  <si>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</si>
  <si>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</si>
  <si>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</si>
  <si>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</si>
  <si>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</si>
  <si>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</si>
  <si>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</si>
  <si>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</si>
  <si>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</si>
  <si>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</si>
  <si>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</si>
  <si>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</si>
  <si>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</si>
  <si>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</si>
  <si>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</si>
  <si>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</si>
  <si>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</si>
  <si>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</si>
  <si>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</si>
  <si>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</si>
  <si>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</si>
  <si>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</si>
  <si>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</si>
  <si>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</si>
  <si>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</si>
  <si>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</si>
  <si>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</si>
  <si>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</si>
  <si>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</si>
  <si>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</si>
  <si>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</si>
  <si>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</si>
  <si>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</si>
  <si>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</si>
  <si>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</si>
  <si>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</si>
  <si>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</si>
  <si>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</si>
  <si>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</si>
  <si>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</si>
  <si>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</si>
  <si>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</si>
  <si>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</si>
  <si>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</si>
  <si>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</si>
  <si>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</si>
  <si>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</si>
  <si>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</si>
  <si>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</si>
  <si>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</si>
  <si>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</si>
  <si>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</si>
  <si>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</si>
  <si>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</si>
  <si>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</si>
  <si>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</si>
  <si>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</si>
  <si>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</si>
  <si>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</si>
  <si>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</si>
  <si>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</si>
  <si>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</si>
  <si>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</si>
  <si>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</si>
  <si>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</si>
  <si>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</si>
  <si>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</si>
  <si>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</si>
  <si>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</si>
  <si>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</si>
  <si>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</si>
  <si>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</si>
  <si>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</si>
  <si>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</si>
  <si>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</si>
  <si>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</si>
  <si>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</si>
  <si>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</si>
  <si>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</si>
  <si>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</si>
  <si>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</si>
  <si>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</si>
  <si>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</si>
  <si>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</si>
  <si>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</si>
  <si>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</si>
  <si>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</si>
  <si>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</si>
  <si>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</si>
  <si>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</si>
  <si>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</si>
  <si>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</si>
  <si>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</si>
  <si>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</si>
  <si>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</si>
  <si>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</si>
  <si>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</si>
  <si>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</si>
  <si>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</si>
  <si>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</si>
  <si>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</si>
  <si>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</si>
  <si>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</si>
  <si>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</si>
  <si>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</si>
  <si>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</si>
  <si>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</si>
  <si>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</si>
  <si>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</si>
  <si>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</si>
  <si>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</si>
  <si>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</si>
  <si>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</si>
  <si>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</si>
  <si>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</si>
  <si>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</si>
  <si>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</si>
  <si>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</si>
  <si>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</si>
  <si>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</si>
  <si>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</si>
  <si>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</si>
  <si>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</si>
  <si>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</si>
  <si>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</si>
  <si>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</si>
  <si>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</si>
  <si>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</si>
  <si>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</si>
  <si>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</si>
  <si>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</si>
  <si>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</si>
  <si>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</si>
  <si>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</si>
  <si>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</si>
  <si>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</si>
  <si>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</si>
  <si>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</si>
  <si>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</si>
  <si>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</si>
  <si>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</si>
  <si>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</si>
  <si>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</si>
  <si>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</si>
  <si>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</si>
  <si>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</si>
  <si>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</si>
  <si>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</si>
  <si>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</si>
  <si>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</si>
  <si>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</si>
  <si>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</si>
  <si>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</si>
  <si>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</si>
  <si>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</si>
  <si>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</si>
  <si>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</si>
  <si>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</si>
  <si>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</si>
  <si>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</si>
  <si>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</si>
  <si>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</si>
  <si>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</si>
  <si>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</si>
  <si>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</si>
  <si>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</si>
  <si>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</si>
  <si>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</si>
  <si>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</si>
  <si>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</si>
  <si>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</si>
  <si>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</si>
  <si>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</si>
  <si>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</si>
  <si>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</si>
  <si>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</si>
  <si>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</si>
  <si>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</si>
  <si>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</si>
  <si>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</si>
  <si>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</si>
  <si>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</si>
  <si>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</si>
  <si>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</si>
  <si>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</si>
  <si>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</si>
  <si>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</si>
  <si>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</si>
  <si>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</si>
  <si>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</si>
  <si>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</si>
  <si>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</si>
  <si>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</si>
  <si>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</si>
  <si>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</si>
  <si>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</si>
  <si>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</si>
  <si>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</si>
  <si>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</si>
  <si>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</si>
  <si>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</si>
  <si>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</si>
  <si>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</si>
  <si>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</si>
  <si>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</si>
  <si>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</si>
  <si>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</si>
  <si>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</si>
  <si>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</si>
  <si>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</si>
  <si>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</si>
  <si>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</si>
  <si>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</si>
  <si>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</si>
  <si>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</si>
  <si>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</si>
  <si>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</si>
  <si>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</si>
  <si>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</si>
  <si>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</si>
  <si>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</si>
  <si>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</si>
  <si>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</si>
  <si>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</si>
  <si>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</si>
  <si>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</si>
  <si>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</si>
  <si>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</si>
  <si>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</si>
  <si>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</si>
  <si>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</si>
  <si>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</si>
  <si>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</si>
  <si>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</si>
  <si>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</si>
  <si>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</si>
  <si>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</si>
  <si>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</si>
  <si>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</si>
  <si>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</si>
  <si>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</si>
  <si>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</si>
  <si>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</si>
  <si>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</si>
  <si>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</si>
  <si>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</si>
  <si>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</si>
  <si>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</si>
  <si>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</si>
  <si>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</si>
  <si>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</si>
  <si>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</si>
  <si>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</si>
  <si>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</si>
  <si>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</si>
  <si>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</si>
  <si>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</si>
  <si>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</si>
  <si>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</si>
  <si>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</si>
  <si>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</si>
  <si>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</si>
  <si>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</si>
  <si>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</si>
  <si>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</si>
  <si>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</si>
  <si>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</si>
  <si>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</si>
  <si>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</si>
  <si>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</si>
  <si>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</si>
  <si>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</si>
  <si>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</si>
  <si>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</si>
  <si>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</si>
  <si>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</si>
  <si>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</si>
  <si>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</si>
  <si>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</si>
  <si>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</si>
  <si>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</si>
  <si>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</si>
  <si>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</si>
  <si>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</si>
  <si>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</si>
  <si>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</si>
  <si>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</si>
  <si>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</si>
  <si>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</si>
  <si>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</si>
  <si>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</si>
  <si>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</si>
  <si>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</si>
  <si>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</si>
  <si>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</si>
  <si>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</si>
  <si>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</si>
  <si>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</si>
  <si>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</si>
  <si>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</si>
  <si>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</si>
  <si>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</si>
  <si>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</si>
  <si>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</si>
  <si>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</si>
  <si>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</si>
  <si>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</si>
  <si>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</si>
  <si>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</si>
  <si>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</si>
  <si>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</si>
  <si>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</si>
  <si>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</si>
  <si>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</si>
  <si>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</si>
  <si>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</si>
  <si>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</si>
  <si>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</si>
  <si>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</si>
  <si>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</si>
  <si>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</si>
  <si>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</si>
  <si>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</si>
  <si>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</si>
  <si>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</si>
  <si>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</si>
  <si>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</si>
  <si>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</si>
  <si>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</si>
  <si>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</si>
  <si>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</si>
  <si>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</si>
  <si>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</si>
  <si>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</si>
  <si>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</si>
  <si>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</si>
  <si>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</si>
  <si>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</si>
  <si>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</si>
  <si>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</si>
  <si>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</si>
  <si>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</si>
  <si>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</si>
  <si>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</si>
  <si>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</si>
  <si>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</si>
  <si>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</si>
  <si>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</si>
  <si>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</si>
  <si>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</si>
  <si>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</si>
  <si>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</si>
  <si>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</si>
  <si>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</si>
  <si>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</si>
  <si>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</si>
  <si>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</si>
  <si>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</si>
  <si>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</si>
  <si>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</si>
  <si>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</si>
  <si>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</si>
  <si>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</si>
  <si>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</si>
  <si>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</si>
  <si>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</si>
  <si>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</si>
  <si>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</si>
  <si>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</si>
  <si>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</si>
  <si>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</si>
  <si>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</si>
  <si>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</si>
  <si>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</si>
  <si>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</si>
  <si>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</si>
  <si>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</si>
  <si>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</si>
  <si>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</si>
  <si>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</si>
  <si>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</si>
  <si>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</si>
  <si>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</si>
  <si>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</si>
  <si>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</si>
  <si>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</si>
  <si>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</si>
  <si>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</si>
  <si>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</si>
  <si>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</si>
  <si>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</si>
  <si>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</si>
  <si>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</si>
  <si>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</si>
  <si>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</si>
  <si>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</si>
  <si>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</si>
  <si>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</si>
  <si>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</si>
  <si>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</si>
  <si>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</si>
  <si>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</si>
  <si>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</si>
  <si>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</si>
  <si>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</si>
  <si>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</si>
  <si>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</si>
  <si>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</si>
  <si>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</si>
  <si>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</si>
  <si>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</si>
  <si>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</si>
  <si>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</si>
  <si>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</si>
  <si>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</si>
  <si>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</si>
  <si>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</si>
  <si>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</si>
  <si>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</si>
  <si>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</si>
  <si>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</si>
  <si>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</si>
  <si>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</si>
  <si>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</si>
  <si>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</si>
  <si>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</si>
  <si>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</si>
  <si>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</si>
  <si>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</si>
  <si>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</si>
  <si>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</si>
  <si>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</si>
  <si>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</si>
  <si>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</si>
  <si>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</si>
  <si>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</si>
  <si>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</si>
  <si>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</si>
  <si>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</si>
  <si>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</si>
  <si>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</si>
  <si>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</si>
  <si>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</si>
  <si>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</si>
  <si>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</si>
  <si>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</si>
  <si>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</si>
  <si>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</si>
  <si>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</si>
  <si>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</si>
  <si>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</si>
  <si>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</si>
  <si>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</si>
  <si>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</si>
  <si>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</si>
  <si>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</si>
  <si>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</si>
  <si>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</si>
  <si>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</si>
  <si>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</si>
  <si>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</si>
  <si>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</si>
  <si>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</si>
  <si>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</si>
  <si>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</si>
  <si>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</si>
  <si>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</si>
  <si>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</si>
  <si>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</si>
  <si>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</si>
  <si>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</si>
  <si>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</si>
  <si>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</si>
  <si>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</si>
  <si>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</si>
  <si>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</si>
  <si>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</si>
  <si>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</si>
  <si>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</si>
  <si>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</si>
  <si>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</si>
  <si>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</si>
  <si>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</si>
  <si>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</si>
  <si>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</si>
  <si>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</si>
  <si>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</si>
  <si>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</si>
  <si>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</si>
  <si>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</si>
  <si>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</si>
  <si>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</si>
  <si>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</si>
  <si>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</si>
  <si>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</si>
  <si>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</si>
  <si>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</si>
  <si>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</si>
  <si>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</si>
  <si>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</si>
  <si>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</si>
  <si>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</si>
  <si>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</si>
  <si>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</si>
  <si>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</si>
  <si>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</si>
  <si>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</si>
  <si>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</si>
  <si>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</si>
  <si>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</si>
  <si>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</si>
  <si>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</si>
  <si>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</si>
  <si>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</si>
  <si>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</si>
  <si>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</si>
  <si>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</si>
  <si>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</si>
  <si>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</si>
  <si>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</si>
  <si>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</si>
  <si>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</si>
  <si>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</si>
  <si>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</si>
  <si>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</si>
  <si>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</si>
  <si>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</si>
  <si>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</si>
  <si>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</si>
  <si>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</si>
  <si>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</si>
  <si>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</si>
  <si>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</si>
  <si>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</si>
  <si>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</si>
  <si>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</si>
  <si>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</si>
  <si>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</si>
  <si>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</si>
  <si>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</si>
  <si>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</si>
  <si>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</si>
  <si>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</si>
  <si>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</si>
  <si>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</si>
  <si>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</si>
  <si>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</si>
  <si>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</si>
  <si>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</si>
  <si>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</si>
  <si>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</si>
  <si>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</si>
  <si>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</si>
  <si>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</si>
  <si>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</si>
  <si>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</si>
  <si>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</si>
  <si>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</si>
  <si>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</si>
  <si>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</si>
  <si>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</si>
  <si>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</si>
  <si>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</si>
  <si>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</si>
  <si>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</si>
  <si>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</si>
  <si>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</si>
  <si>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</si>
  <si>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</si>
  <si>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</si>
  <si>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</si>
  <si>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</si>
  <si>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</si>
  <si>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</si>
  <si>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</si>
  <si>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</si>
  <si>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</si>
  <si>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</si>
  <si>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</si>
  <si>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</si>
  <si>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</si>
  <si>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</si>
  <si>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</si>
  <si>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</si>
  <si>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</si>
  <si>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</si>
  <si>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</si>
  <si>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</si>
  <si>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</si>
  <si>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</si>
  <si>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</si>
  <si>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</si>
  <si>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</si>
  <si>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</si>
  <si>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</si>
  <si>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</si>
  <si>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</si>
  <si>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</si>
  <si>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</si>
  <si>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</si>
  <si>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</si>
  <si>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</si>
  <si>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</si>
  <si>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</si>
  <si>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</si>
  <si>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</si>
  <si>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</si>
  <si>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</si>
  <si>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</si>
  <si>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</si>
  <si>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</si>
  <si>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</si>
  <si>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</si>
  <si>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</si>
  <si>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</si>
  <si>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</si>
  <si>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</si>
  <si>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</si>
  <si>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</si>
  <si>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</si>
  <si>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</si>
  <si>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</si>
  <si>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</si>
  <si>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</si>
  <si>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</si>
  <si>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</si>
  <si>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</si>
  <si>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</si>
  <si>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</si>
  <si>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</si>
  <si>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</si>
  <si>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</si>
  <si>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</si>
  <si>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</si>
  <si>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</si>
  <si>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</si>
  <si>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</si>
  <si>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</si>
  <si>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</si>
  <si>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</si>
  <si>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</si>
  <si>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</si>
  <si>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</si>
  <si>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</si>
  <si>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</si>
  <si>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</si>
  <si>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</si>
  <si>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</si>
  <si>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</si>
  <si>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</si>
  <si>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</si>
  <si>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</si>
  <si>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</si>
  <si>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</si>
  <si>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</si>
  <si>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</si>
  <si>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</si>
  <si>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</si>
  <si>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</si>
  <si>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</si>
  <si>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</si>
  <si>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</si>
  <si>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</si>
  <si>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</si>
  <si>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</si>
  <si>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</si>
  <si>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</si>
  <si>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</si>
  <si>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</si>
  <si>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</si>
  <si>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</si>
  <si>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</si>
  <si>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</si>
  <si>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</si>
  <si>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</si>
  <si>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</si>
  <si>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</si>
  <si>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</si>
  <si>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</si>
  <si>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</si>
  <si>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</si>
  <si>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</si>
  <si>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</si>
  <si>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</si>
  <si>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</si>
  <si>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</si>
  <si>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</si>
  <si>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</si>
  <si>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</si>
  <si>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</si>
  <si>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</si>
  <si>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</si>
  <si>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</si>
  <si>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</si>
  <si>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</si>
  <si>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</si>
  <si>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</si>
  <si>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</si>
  <si>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</si>
  <si>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</si>
  <si>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</si>
  <si>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</si>
  <si>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</si>
  <si>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</si>
  <si>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</si>
  <si>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</si>
  <si>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</si>
  <si>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</si>
  <si>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</si>
  <si>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</si>
  <si>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</si>
  <si>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</si>
  <si>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</si>
  <si>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</si>
  <si>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</si>
  <si>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</si>
  <si>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</si>
  <si>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</si>
  <si>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</si>
  <si>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</si>
  <si>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</si>
  <si>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</si>
  <si>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</si>
  <si>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</si>
  <si>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</si>
  <si>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</si>
  <si>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</si>
  <si>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</si>
  <si>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</si>
  <si>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</si>
  <si>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</si>
  <si>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</si>
  <si>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</si>
  <si>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</si>
  <si>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</si>
  <si>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</si>
  <si>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</si>
  <si>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</si>
  <si>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</si>
  <si>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</si>
  <si>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</si>
  <si>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</si>
  <si>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</si>
  <si>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</si>
  <si>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</si>
  <si>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</si>
  <si>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</si>
  <si>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</si>
  <si>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</si>
  <si>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</si>
  <si>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</si>
  <si>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</si>
  <si>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</si>
  <si>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</si>
  <si>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</si>
  <si>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</si>
  <si>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</si>
  <si>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</si>
  <si>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</si>
  <si>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</si>
  <si>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</si>
  <si>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</si>
  <si>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</si>
  <si>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</si>
  <si>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</si>
  <si>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</si>
  <si>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</si>
  <si>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</si>
  <si>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</si>
  <si>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</si>
  <si>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</si>
  <si>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</si>
  <si>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</si>
  <si>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</si>
  <si>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</si>
  <si>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</si>
  <si>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</si>
  <si>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</si>
  <si>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</si>
  <si>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</si>
  <si>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</si>
  <si>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</si>
  <si>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</si>
  <si>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</si>
  <si>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</si>
  <si>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</si>
  <si>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</si>
  <si>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</si>
  <si>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</si>
  <si>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</si>
  <si>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</si>
  <si>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</si>
  <si>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</si>
  <si>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</si>
  <si>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</si>
  <si>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</si>
  <si>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</si>
  <si>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</si>
  <si>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</si>
  <si>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</si>
  <si>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</si>
  <si>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</si>
  <si>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</si>
  <si>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</si>
  <si>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</si>
  <si>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</si>
  <si>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</si>
  <si>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</si>
  <si>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</si>
  <si>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</si>
  <si>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</si>
  <si>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</si>
  <si>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</si>
  <si>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</si>
  <si>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</si>
  <si>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</si>
  <si>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</si>
  <si>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</si>
  <si>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</si>
  <si>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</si>
  <si>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</si>
  <si>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</si>
  <si>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</si>
  <si>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</si>
  <si>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</si>
  <si>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</si>
  <si>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</si>
  <si>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</si>
  <si>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</si>
  <si>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</si>
  <si>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</si>
  <si>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</si>
  <si>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</si>
  <si>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</si>
  <si>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</si>
  <si>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</si>
  <si>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</si>
  <si>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</si>
  <si>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</si>
  <si>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</si>
  <si>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</si>
  <si>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</si>
  <si>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</si>
  <si>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</si>
  <si>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</si>
  <si>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</si>
  <si>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</si>
  <si>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</si>
  <si>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</si>
  <si>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</si>
  <si>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</si>
  <si>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</si>
  <si>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</si>
  <si>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</si>
  <si>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</si>
  <si>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</si>
  <si>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</si>
  <si>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</si>
  <si>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</si>
  <si>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</si>
  <si>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</si>
  <si>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</si>
  <si>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</si>
  <si>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</si>
  <si>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</si>
  <si>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</si>
  <si>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</si>
  <si>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</si>
  <si>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</si>
  <si>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</si>
  <si>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</si>
  <si>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</si>
  <si>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</si>
  <si>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</si>
  <si>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</si>
  <si>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</si>
  <si>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</si>
  <si>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</si>
  <si>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</si>
  <si>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</si>
  <si>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</si>
  <si>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</si>
  <si>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</si>
  <si>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</si>
  <si>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</si>
  <si>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</si>
  <si>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</si>
  <si>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</si>
  <si>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</si>
  <si>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</si>
  <si>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</si>
  <si>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</si>
  <si>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</si>
  <si>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</si>
  <si>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</si>
  <si>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</si>
  <si>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</si>
  <si>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</si>
  <si>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</si>
  <si>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</si>
  <si>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</si>
  <si>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</si>
  <si>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</si>
  <si>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</si>
  <si>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</si>
  <si>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</si>
  <si>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</si>
  <si>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</si>
  <si>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</si>
  <si>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</si>
  <si>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</si>
  <si>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</si>
  <si>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</si>
  <si>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</si>
  <si>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</si>
  <si>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</si>
  <si>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</si>
  <si>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</si>
  <si>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</si>
  <si>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</si>
  <si>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</si>
  <si>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</si>
  <si>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</si>
  <si>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</si>
  <si>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</si>
  <si>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</si>
  <si>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</si>
  <si>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</si>
  <si>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</si>
  <si>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</si>
  <si>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</si>
  <si>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</si>
  <si>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</si>
  <si>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</si>
  <si>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</si>
  <si>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</si>
  <si>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</si>
  <si>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</si>
  <si>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</si>
  <si>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</si>
  <si>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</si>
  <si>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</si>
  <si>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</si>
  <si>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</si>
  <si>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</si>
  <si>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</si>
  <si>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</si>
  <si>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</si>
  <si>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</si>
  <si>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</si>
  <si>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</si>
  <si>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</si>
  <si>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</si>
  <si>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</si>
  <si>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</si>
  <si>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</si>
  <si>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</si>
  <si>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</si>
  <si>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</si>
  <si>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</si>
  <si>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</si>
  <si>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</si>
  <si>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</si>
  <si>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</si>
  <si>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</si>
  <si>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</si>
  <si>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</si>
  <si>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</si>
  <si>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</si>
  <si>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</si>
  <si>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</si>
  <si>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</si>
  <si>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</si>
  <si>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</si>
  <si>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</si>
  <si>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</si>
  <si>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</si>
  <si>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</si>
  <si>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</si>
  <si>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</si>
  <si>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</si>
  <si>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</si>
  <si>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</si>
  <si>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</si>
  <si>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</si>
  <si>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</si>
  <si>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</si>
  <si>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</si>
  <si>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</si>
  <si>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</si>
  <si>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</si>
  <si>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</si>
  <si>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</si>
  <si>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</si>
  <si>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</si>
  <si>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</si>
  <si>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</si>
  <si>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</si>
  <si>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</si>
  <si>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</si>
  <si>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</si>
  <si>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</si>
  <si>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</si>
  <si>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</si>
  <si>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</si>
  <si>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</si>
  <si>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</si>
  <si>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</si>
  <si>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</si>
  <si>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</si>
  <si>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</si>
  <si>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</si>
  <si>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</si>
  <si>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</si>
  <si>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</si>
  <si>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</si>
  <si>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</si>
  <si>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</si>
  <si>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</si>
  <si>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</si>
  <si>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</si>
  <si>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</si>
  <si>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</si>
  <si>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</si>
  <si>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</si>
  <si>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</si>
  <si>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</si>
  <si>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</si>
  <si>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</si>
  <si>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</si>
  <si>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</si>
  <si>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</si>
  <si>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</si>
  <si>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</si>
  <si>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</si>
  <si>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</si>
  <si>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</si>
  <si>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</si>
  <si>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</si>
  <si>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</si>
  <si>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</si>
  <si>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</si>
  <si>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</si>
  <si>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</si>
  <si>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</si>
  <si>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</si>
  <si>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</si>
  <si>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</si>
  <si>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</si>
  <si>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</si>
  <si>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</si>
  <si>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</si>
  <si>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</si>
  <si>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</si>
  <si>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</si>
  <si>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</si>
  <si>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</si>
  <si>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</si>
  <si>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</si>
  <si>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</si>
  <si>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</si>
  <si>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</si>
  <si>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</si>
  <si>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</si>
  <si>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</si>
  <si>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</si>
  <si>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</si>
  <si>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</si>
  <si>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</si>
  <si>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</si>
  <si>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</si>
  <si>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</si>
  <si>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</si>
  <si>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</si>
  <si>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</si>
  <si>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</si>
  <si>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</si>
  <si>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</si>
  <si>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</si>
  <si>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</si>
  <si>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</si>
  <si>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</si>
  <si>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</si>
  <si>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</si>
  <si>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</si>
  <si>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</si>
  <si>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</si>
  <si>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</si>
  <si>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</si>
  <si>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</si>
  <si>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</si>
  <si>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</si>
  <si>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</si>
  <si>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</si>
  <si>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</si>
  <si>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</si>
  <si>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</si>
  <si>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</si>
  <si>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</si>
  <si>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</si>
  <si>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</si>
  <si>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</si>
  <si>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</si>
  <si>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</si>
  <si>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</si>
  <si>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</si>
  <si>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</si>
  <si>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</si>
  <si>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</si>
  <si>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</si>
  <si>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</si>
  <si>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</si>
  <si>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</si>
  <si>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</si>
  <si>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</si>
  <si>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</si>
  <si>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</si>
  <si>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</si>
  <si>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</si>
  <si>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</si>
  <si>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</si>
  <si>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</si>
  <si>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</si>
  <si>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</si>
  <si>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</si>
  <si>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</si>
  <si>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</si>
  <si>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</si>
  <si>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</si>
  <si>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</si>
  <si>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</si>
  <si>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</si>
  <si>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</si>
  <si>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</si>
  <si>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</si>
  <si>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</si>
  <si>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</si>
  <si>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</si>
  <si>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</si>
  <si>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</si>
  <si>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</si>
  <si>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</si>
  <si>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</si>
  <si>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</si>
  <si>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</si>
  <si>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</si>
  <si>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</si>
  <si>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</si>
  <si>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</si>
  <si>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</si>
  <si>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</si>
  <si>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</si>
  <si>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</si>
  <si>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</si>
  <si>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</si>
  <si>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</si>
  <si>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</si>
  <si>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</si>
  <si>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</si>
  <si>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</si>
  <si>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</si>
  <si>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</si>
  <si>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</si>
  <si>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</si>
  <si>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</si>
  <si>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</si>
  <si>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</si>
  <si>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</si>
  <si>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</si>
  <si>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</si>
  <si>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</si>
  <si>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</si>
  <si>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</si>
  <si>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</si>
  <si>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</si>
  <si>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</si>
  <si>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</si>
  <si>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</si>
  <si>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</si>
  <si>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</si>
  <si>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</si>
  <si>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</si>
  <si>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</si>
  <si>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</si>
  <si>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</si>
  <si>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</si>
  <si>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</si>
  <si>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</si>
  <si>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</si>
  <si>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</si>
  <si>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</si>
  <si>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</si>
  <si>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</si>
  <si>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</si>
  <si>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</si>
  <si>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</si>
  <si>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</si>
  <si>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</si>
  <si>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</si>
  <si>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</si>
  <si>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</si>
  <si>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</si>
  <si>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</si>
  <si>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</si>
  <si>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</si>
  <si>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</si>
  <si>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</si>
  <si>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</si>
  <si>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</si>
  <si>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</si>
  <si>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</si>
  <si>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</si>
  <si>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</si>
  <si>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</si>
  <si>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</si>
  <si>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</si>
  <si>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</si>
  <si>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</si>
  <si>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</si>
  <si>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</si>
  <si>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</si>
  <si>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</si>
  <si>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</si>
  <si>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</si>
  <si>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</si>
  <si>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</si>
  <si>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</si>
  <si>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</si>
  <si>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</si>
  <si>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</si>
  <si>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</si>
  <si>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</si>
  <si>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</si>
  <si>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</si>
  <si>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</si>
  <si>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</si>
  <si>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</si>
  <si>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</si>
  <si>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</si>
  <si>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</si>
  <si>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</si>
  <si>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</si>
  <si>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</si>
  <si>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</si>
  <si>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</si>
  <si>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</si>
  <si>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</si>
  <si>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</si>
  <si>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</si>
  <si>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</si>
  <si>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</si>
  <si>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</si>
  <si>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</si>
  <si>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</si>
  <si>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</si>
  <si>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</si>
  <si>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</si>
  <si>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</si>
  <si>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</si>
  <si>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</si>
  <si>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</si>
  <si>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</si>
  <si>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</si>
  <si>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</si>
  <si>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</si>
  <si>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</si>
  <si>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</si>
  <si>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</si>
  <si>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</si>
  <si>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</si>
  <si>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</si>
  <si>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</si>
  <si>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</si>
  <si>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</si>
  <si>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</si>
  <si>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</si>
  <si>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</si>
  <si>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</si>
  <si>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</si>
  <si>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</si>
  <si>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</si>
  <si>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</si>
  <si>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</si>
  <si>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</si>
  <si>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</si>
  <si>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</si>
  <si>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</si>
  <si>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</si>
  <si>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</si>
  <si>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</si>
  <si>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</si>
  <si>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</si>
  <si>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</si>
  <si>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</si>
  <si>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</si>
  <si>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</si>
  <si>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</si>
  <si>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</si>
  <si>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</si>
  <si>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</si>
  <si>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</si>
  <si>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</si>
  <si>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</si>
  <si>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</si>
  <si>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</si>
  <si>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</si>
  <si>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</si>
  <si>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</si>
  <si>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</si>
  <si>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</si>
  <si>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</si>
  <si>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</si>
  <si>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</si>
  <si>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</si>
  <si>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</si>
  <si>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</si>
  <si>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</si>
  <si>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</si>
  <si>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</si>
  <si>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</si>
  <si>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</si>
  <si>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</si>
  <si>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</si>
  <si>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</si>
  <si>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</si>
  <si>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</si>
  <si>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</si>
  <si>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</si>
  <si>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</si>
  <si>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</si>
  <si>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</si>
  <si>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</si>
  <si>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</si>
  <si>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</si>
  <si>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</si>
  <si>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</si>
  <si>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</si>
  <si>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</si>
  <si>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</si>
  <si>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</si>
  <si>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</si>
  <si>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</si>
  <si>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</si>
  <si>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</si>
  <si>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</si>
  <si>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</si>
  <si>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</si>
  <si>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</si>
  <si>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</si>
  <si>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</si>
  <si>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</si>
  <si>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</si>
  <si>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</si>
  <si>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</si>
  <si>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</si>
  <si>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</si>
  <si>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</si>
  <si>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</si>
  <si>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</si>
  <si>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</si>
  <si>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</si>
  <si>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</si>
  <si>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</si>
  <si>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</si>
  <si>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</si>
  <si>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</si>
  <si>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</si>
  <si>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</si>
  <si>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</si>
  <si>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</si>
  <si>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</si>
  <si>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</si>
  <si>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</si>
  <si>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</si>
  <si>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</si>
  <si>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</si>
  <si>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</si>
  <si>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</si>
  <si>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</si>
  <si>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</si>
  <si>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</si>
  <si>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</si>
  <si>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</si>
  <si>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</si>
  <si>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</si>
  <si>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</si>
  <si>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</si>
  <si>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</si>
  <si>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</si>
  <si>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</si>
  <si>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</si>
  <si>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</si>
  <si>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</si>
  <si>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</si>
  <si>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</si>
  <si>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</si>
  <si>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</si>
  <si>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</si>
  <si>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</si>
  <si>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</si>
  <si>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</si>
  <si>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</si>
  <si>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</si>
  <si>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</si>
  <si>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</si>
  <si>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</si>
  <si>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</si>
  <si>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</si>
  <si>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</si>
  <si>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</si>
  <si>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</si>
  <si>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</si>
  <si>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</si>
  <si>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</si>
  <si>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</si>
  <si>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</si>
  <si>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</si>
  <si>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</si>
  <si>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</si>
  <si>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</si>
  <si>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</si>
  <si>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</si>
  <si>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</si>
  <si>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</si>
  <si>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</si>
  <si>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</si>
  <si>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</si>
  <si>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</si>
  <si>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</si>
  <si>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</si>
  <si>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</si>
  <si>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</si>
  <si>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</si>
  <si>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</si>
  <si>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</si>
  <si>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</si>
  <si>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</si>
  <si>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</si>
  <si>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</si>
  <si>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</si>
  <si>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</si>
  <si>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</si>
  <si>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</si>
  <si>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</si>
  <si>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</si>
  <si>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</si>
  <si>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</si>
  <si>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</si>
  <si>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</si>
  <si>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</si>
  <si>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</si>
  <si>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</si>
  <si>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</si>
  <si>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</si>
  <si>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</si>
  <si>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</si>
  <si>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</si>
  <si>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</si>
  <si>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</si>
  <si>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</si>
  <si>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</si>
  <si>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</si>
  <si>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</si>
  <si>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</si>
  <si>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</si>
  <si>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</si>
  <si>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</si>
  <si>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</si>
  <si>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</si>
  <si>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</si>
  <si>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</si>
  <si>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</si>
  <si>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</si>
  <si>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</si>
  <si>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</si>
  <si>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</si>
  <si>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</si>
  <si>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</si>
  <si>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</si>
  <si>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</si>
  <si>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</si>
  <si>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</si>
  <si>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</si>
  <si>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</si>
  <si>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</si>
  <si>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</si>
  <si>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</si>
  <si>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</si>
  <si>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</si>
  <si>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</si>
  <si>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</si>
  <si>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</si>
  <si>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</si>
  <si>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</si>
  <si>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</si>
  <si>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</si>
  <si>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</si>
  <si>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</si>
  <si>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</si>
  <si>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</si>
  <si>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</si>
  <si>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</si>
  <si>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</si>
  <si>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</si>
  <si>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</si>
  <si>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</si>
  <si>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</si>
  <si>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</si>
  <si>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</si>
  <si>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</si>
  <si>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</si>
  <si>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</si>
  <si>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</si>
  <si>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</si>
  <si>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</si>
  <si>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</si>
  <si>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</si>
  <si>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</si>
  <si>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</si>
  <si>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</si>
  <si>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</si>
  <si>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</si>
  <si>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</si>
  <si>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</si>
  <si>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</si>
  <si>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</si>
  <si>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</si>
  <si>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</si>
  <si>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</si>
  <si>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</si>
  <si>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</si>
  <si>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</si>
  <si>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</si>
  <si>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</si>
  <si>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</si>
  <si>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</si>
  <si>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</si>
  <si>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</si>
  <si>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</si>
  <si>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</si>
  <si>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</si>
  <si>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</si>
  <si>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</si>
  <si>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</si>
  <si>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</si>
  <si>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</si>
  <si>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</si>
  <si>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</si>
  <si>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</si>
  <si>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</si>
  <si>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</si>
  <si>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</si>
  <si>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</si>
  <si>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</si>
  <si>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</si>
  <si>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</si>
  <si>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</si>
  <si>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</si>
  <si>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</si>
  <si>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</si>
  <si>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</si>
  <si>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</si>
  <si>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</si>
  <si>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</si>
  <si>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</si>
  <si>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</si>
  <si>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</si>
  <si>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</si>
  <si>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</si>
  <si>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</si>
  <si>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</si>
  <si>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</si>
  <si>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</si>
  <si>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</si>
  <si>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</si>
  <si>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</si>
  <si>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</si>
  <si>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</si>
  <si>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</si>
  <si>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</si>
  <si>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</si>
  <si>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</si>
  <si>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</si>
  <si>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</si>
  <si>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</si>
  <si>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</si>
  <si>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</si>
  <si>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</si>
  <si>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</si>
  <si>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</si>
  <si>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</si>
  <si>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</si>
  <si>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</si>
  <si>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</si>
  <si>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</si>
  <si>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</si>
  <si>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</si>
  <si>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</si>
  <si>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</si>
  <si>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</si>
  <si>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</si>
  <si>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</si>
  <si>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</si>
  <si>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</si>
  <si>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</si>
  <si>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</si>
  <si>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</si>
  <si>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</si>
  <si>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</si>
  <si>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</si>
  <si>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</si>
  <si>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</si>
  <si>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</si>
  <si>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</si>
  <si>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</si>
  <si>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</si>
  <si>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</si>
  <si>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</si>
  <si>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</si>
  <si>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</si>
  <si>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</si>
  <si>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</si>
  <si>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</si>
  <si>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</si>
  <si>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</si>
  <si>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</si>
  <si>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</si>
  <si>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</si>
  <si>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</si>
  <si>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</si>
  <si>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</si>
  <si>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</si>
  <si>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</si>
  <si>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</si>
  <si>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</si>
  <si>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</si>
  <si>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</si>
  <si>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</si>
  <si>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</si>
  <si>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</si>
  <si>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</si>
  <si>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</si>
  <si>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</si>
  <si>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</si>
  <si>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</si>
  <si>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</si>
  <si>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</si>
  <si>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</si>
  <si>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</si>
  <si>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</si>
  <si>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</si>
  <si>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</si>
  <si>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</si>
  <si>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</si>
  <si>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</si>
  <si>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</si>
  <si>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</si>
  <si>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</si>
  <si>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</si>
  <si>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</si>
  <si>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</si>
  <si>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</si>
  <si>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</si>
  <si>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</si>
  <si>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</si>
  <si>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</si>
  <si>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</si>
  <si>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</si>
  <si>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</si>
  <si>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</si>
  <si>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</si>
  <si>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</si>
  <si>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</si>
  <si>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</si>
  <si>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</si>
  <si>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</si>
  <si>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</si>
  <si>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</si>
  <si>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</si>
  <si>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</si>
  <si>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</si>
  <si>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</si>
  <si>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</si>
  <si>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</si>
  <si>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</si>
  <si>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</si>
  <si>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</si>
  <si>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</si>
  <si>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</si>
  <si>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</si>
  <si>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</si>
  <si>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</si>
  <si>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</si>
  <si>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</si>
  <si>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</si>
  <si>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</si>
  <si>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</si>
  <si>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</si>
  <si>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</si>
  <si>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</si>
  <si>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</si>
  <si>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</si>
  <si>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</si>
  <si>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</si>
  <si>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</si>
  <si>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</si>
  <si>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</si>
  <si>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</si>
  <si>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</si>
  <si>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</si>
  <si>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</si>
  <si>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</si>
  <si>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</si>
  <si>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</si>
  <si>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</si>
  <si>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</si>
  <si>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</si>
  <si>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</si>
  <si>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</si>
  <si>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</si>
  <si>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</si>
  <si>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</si>
  <si>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</si>
  <si>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</si>
  <si>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</si>
  <si>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</si>
  <si>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</si>
  <si>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</si>
  <si>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</si>
  <si>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</si>
  <si>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</si>
  <si>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</si>
  <si>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</si>
  <si>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</si>
  <si>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</si>
  <si>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</si>
  <si>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</si>
  <si>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</si>
  <si>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</si>
  <si>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</si>
  <si>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</si>
  <si>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</si>
  <si>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</si>
  <si>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</si>
  <si>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</si>
  <si>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</si>
  <si>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</si>
  <si>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</si>
  <si>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</si>
  <si>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</si>
  <si>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</si>
  <si>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</si>
  <si>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</si>
  <si>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</si>
  <si>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</si>
  <si>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</si>
  <si>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</si>
  <si>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</si>
  <si>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</si>
  <si>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</si>
  <si>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</si>
  <si>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</si>
  <si>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</si>
  <si>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</si>
  <si>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</si>
  <si>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</si>
  <si>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</si>
  <si>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</si>
  <si>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</si>
  <si>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</si>
  <si>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</si>
  <si>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</si>
  <si>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</si>
  <si>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</si>
  <si>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</si>
  <si>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</si>
  <si>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</si>
  <si>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</si>
  <si>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</si>
  <si>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</si>
  <si>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</si>
  <si>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</si>
  <si>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</si>
  <si>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</si>
  <si>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</si>
  <si>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</si>
  <si>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</si>
  <si>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</si>
  <si>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</si>
  <si>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</si>
  <si>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</si>
  <si>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</si>
  <si>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</si>
  <si>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</si>
  <si>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</si>
  <si>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</si>
  <si>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</si>
  <si>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</si>
  <si>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</si>
  <si>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</si>
  <si>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</si>
  <si>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</si>
  <si>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</si>
  <si>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</si>
  <si>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</si>
  <si>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</si>
  <si>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</si>
  <si>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</si>
  <si>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</si>
  <si>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</si>
  <si>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</si>
  <si>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</si>
  <si>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</si>
  <si>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</si>
  <si>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</si>
  <si>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</si>
  <si>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</si>
  <si>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</si>
  <si>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</si>
  <si>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</si>
  <si>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</si>
  <si>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</si>
  <si>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</si>
  <si>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</si>
  <si>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</si>
  <si>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</si>
  <si>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</si>
  <si>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</si>
  <si>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</si>
  <si>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</si>
  <si>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</si>
  <si>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</si>
  <si>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</si>
  <si>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</si>
  <si>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</si>
  <si>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</si>
  <si>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</si>
  <si>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</si>
  <si>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</si>
  <si>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</si>
  <si>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</si>
  <si>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</si>
  <si>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</si>
  <si>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</si>
  <si>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</si>
  <si>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</si>
  <si>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</si>
  <si>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</si>
  <si>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</si>
  <si>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</si>
  <si>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</si>
  <si>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</si>
  <si>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</si>
  <si>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</si>
  <si>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</si>
  <si>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</si>
  <si>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</si>
  <si>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</si>
  <si>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</si>
  <si>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</si>
  <si>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</si>
  <si>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</si>
  <si>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</si>
  <si>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</si>
  <si>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</si>
  <si>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</si>
  <si>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</si>
  <si>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</si>
  <si>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</si>
  <si>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</si>
  <si>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</si>
  <si>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</si>
  <si>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</si>
  <si>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</si>
  <si>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</si>
  <si>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</si>
  <si>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</si>
  <si>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</si>
  <si>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</si>
  <si>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</si>
  <si>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</si>
  <si>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</si>
  <si>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</si>
  <si>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</si>
  <si>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</si>
  <si>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</si>
  <si>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</si>
  <si>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</si>
  <si>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</si>
  <si>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</si>
  <si>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</si>
  <si>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</si>
  <si>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</si>
  <si>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</si>
  <si>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</si>
  <si>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</si>
  <si>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</si>
  <si>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</si>
  <si>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</si>
  <si>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</si>
  <si>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</si>
  <si>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</si>
  <si>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</si>
  <si>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</si>
  <si>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</si>
  <si>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</si>
  <si>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</si>
  <si>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</si>
  <si>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</si>
  <si>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</si>
  <si>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</si>
  <si>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</si>
  <si>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</si>
  <si>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</si>
  <si>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</si>
  <si>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</si>
  <si>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</si>
  <si>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</si>
  <si>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</si>
  <si>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</si>
  <si>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</si>
  <si>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</si>
  <si>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</si>
  <si>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</si>
  <si>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</si>
  <si>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</si>
  <si>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</si>
  <si>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</si>
  <si>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</si>
  <si>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</si>
  <si>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</si>
  <si>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</si>
  <si>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</si>
  <si>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</si>
  <si>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</si>
  <si>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</si>
  <si>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</si>
  <si>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</si>
  <si>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</si>
  <si>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</si>
  <si>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</si>
  <si>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</si>
  <si>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</si>
  <si>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</si>
  <si>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</si>
  <si>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</si>
  <si>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</si>
  <si>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</si>
  <si>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</si>
  <si>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</si>
  <si>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</si>
  <si>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</si>
  <si>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</si>
  <si>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</si>
  <si>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</si>
  <si>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</si>
  <si>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</si>
  <si>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</si>
  <si>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</si>
  <si>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</si>
  <si>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</si>
  <si>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</si>
  <si>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</si>
  <si>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</si>
  <si>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</si>
  <si>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</si>
  <si>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</si>
  <si>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</si>
  <si>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</si>
  <si>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</si>
  <si>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</si>
  <si>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</si>
  <si>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</si>
  <si>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</si>
  <si>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</si>
  <si>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</si>
  <si>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</si>
  <si>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</si>
  <si>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</si>
  <si>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</si>
  <si>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</si>
  <si>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</si>
  <si>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</si>
  <si>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</si>
  <si>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</si>
  <si>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</si>
  <si>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</si>
  <si>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</si>
  <si>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</si>
  <si>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</si>
  <si>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</si>
  <si>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</si>
  <si>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</si>
  <si>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</si>
  <si>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</si>
  <si>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</si>
  <si>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</si>
  <si>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</si>
  <si>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</si>
  <si>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</si>
  <si>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</si>
  <si>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</si>
  <si>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</si>
  <si>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</si>
  <si>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</si>
  <si>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</si>
  <si>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</si>
  <si>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</si>
  <si>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</si>
  <si>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</si>
  <si>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</si>
  <si>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</si>
  <si>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</si>
  <si>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</si>
  <si>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</si>
  <si>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</si>
  <si>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</si>
  <si>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</si>
  <si>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</si>
  <si>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</si>
  <si>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</si>
  <si>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</si>
  <si>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</si>
  <si>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</si>
  <si>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</si>
  <si>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</si>
  <si>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</si>
  <si>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</si>
  <si>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</si>
  <si>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</si>
  <si>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</si>
  <si>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</si>
  <si>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</si>
  <si>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</si>
  <si>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</si>
  <si>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</si>
  <si>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</si>
  <si>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</si>
  <si>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</si>
  <si>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</si>
  <si>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</si>
  <si>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</si>
  <si>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</si>
  <si>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</si>
  <si>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</si>
  <si>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</si>
  <si>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</si>
  <si>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</si>
  <si>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</si>
  <si>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</si>
  <si>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</si>
  <si>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</si>
  <si>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</si>
  <si>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</si>
  <si>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</si>
  <si>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</si>
  <si>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</si>
  <si>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</si>
  <si>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</si>
  <si>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</si>
  <si>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</si>
  <si>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</si>
  <si>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</si>
  <si>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</si>
  <si>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</si>
  <si>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</si>
  <si>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</si>
  <si>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</si>
  <si>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</si>
  <si>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</si>
  <si>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</si>
  <si>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</si>
  <si>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</si>
  <si>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</si>
  <si>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</si>
  <si>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</si>
  <si>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</si>
  <si>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</si>
  <si>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</si>
  <si>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</si>
  <si>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</si>
  <si>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</si>
  <si>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</si>
  <si>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</si>
  <si>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</si>
  <si>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</si>
  <si>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</si>
  <si>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</si>
  <si>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</si>
  <si>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</si>
  <si>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</si>
  <si>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</si>
  <si>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</si>
  <si>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</si>
  <si>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</si>
  <si>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</si>
  <si>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</si>
  <si>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</si>
  <si>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</si>
  <si>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</si>
  <si>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</si>
  <si>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</si>
  <si>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</si>
  <si>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</si>
  <si>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</si>
  <si>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</si>
  <si>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</si>
  <si>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</si>
  <si>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</si>
  <si>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</si>
  <si>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</si>
  <si>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</si>
  <si>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</si>
  <si>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</si>
  <si>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</si>
  <si>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</si>
  <si>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</si>
  <si>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</si>
  <si>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</si>
  <si>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</si>
  <si>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</si>
  <si>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</si>
  <si>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</si>
  <si>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</si>
  <si>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</si>
  <si>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</si>
  <si>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</si>
  <si>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</si>
  <si>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</si>
  <si>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</si>
  <si>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</si>
  <si>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</si>
  <si>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</si>
  <si>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</si>
  <si>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</si>
  <si>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</si>
  <si>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</si>
  <si>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</si>
  <si>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</si>
  <si>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</si>
  <si>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</si>
  <si>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</si>
  <si>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</si>
  <si>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</si>
  <si>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</si>
  <si>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</si>
  <si>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</si>
  <si>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</si>
  <si>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</si>
  <si>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</si>
  <si>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</si>
  <si>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</si>
  <si>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</si>
  <si>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</si>
  <si>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</si>
  <si>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</si>
  <si>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</si>
  <si>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</si>
  <si>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</si>
  <si>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</si>
  <si>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</si>
  <si>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</si>
  <si>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</si>
  <si>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</si>
  <si>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</si>
  <si>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</si>
  <si>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</si>
  <si>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</si>
  <si>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</si>
  <si>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</si>
  <si>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</si>
  <si>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</si>
  <si>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</si>
  <si>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</si>
  <si>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</si>
  <si>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</si>
  <si>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</si>
  <si>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</si>
  <si>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</si>
  <si>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</si>
  <si>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</si>
  <si>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</si>
  <si>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</si>
  <si>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</si>
  <si>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</si>
  <si>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</si>
  <si>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</si>
  <si>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</si>
  <si>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</si>
  <si>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</si>
  <si>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</si>
  <si>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</si>
  <si>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</si>
  <si>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</si>
  <si>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</si>
  <si>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</si>
  <si>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</si>
  <si>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</si>
  <si>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</si>
  <si>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</si>
  <si>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</si>
  <si>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</si>
  <si>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</si>
  <si>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</si>
  <si>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</si>
  <si>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</si>
  <si>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</si>
  <si>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</si>
  <si>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</si>
  <si>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</si>
  <si>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</si>
  <si>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</si>
  <si>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</si>
  <si>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</si>
  <si>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</si>
  <si>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</si>
  <si>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</si>
  <si>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</si>
  <si>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</si>
  <si>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</si>
  <si>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</si>
  <si>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</si>
  <si>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</si>
  <si>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</si>
  <si>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</si>
  <si>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</si>
  <si>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</si>
  <si>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</si>
  <si>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</si>
  <si>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</si>
  <si>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</si>
  <si>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</si>
  <si>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</si>
  <si>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</si>
  <si>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</si>
  <si>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</si>
  <si>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</si>
  <si>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</si>
  <si>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</si>
  <si>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</si>
  <si>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</si>
  <si>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</si>
  <si>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</si>
  <si>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</si>
  <si>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</si>
  <si>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</si>
  <si>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</si>
  <si>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</si>
  <si>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</si>
  <si>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</si>
  <si>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</si>
  <si>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</si>
  <si>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</si>
  <si>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</si>
  <si>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</si>
  <si>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</si>
  <si>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</si>
  <si>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</si>
  <si>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</si>
  <si>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</si>
  <si>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</si>
  <si>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</si>
  <si>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</si>
  <si>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</si>
  <si>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</si>
  <si>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</si>
  <si>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</si>
  <si>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</si>
  <si>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</si>
  <si>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</si>
  <si>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</si>
  <si>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</si>
  <si>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</si>
  <si>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</si>
  <si>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</si>
  <si>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</si>
  <si>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</si>
  <si>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</si>
  <si>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</si>
  <si>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</si>
  <si>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</si>
  <si>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</si>
  <si>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</si>
  <si>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</si>
  <si>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</si>
  <si>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</si>
  <si>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</si>
  <si>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</si>
  <si>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</si>
  <si>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</si>
  <si>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</si>
  <si>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</si>
  <si>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</si>
  <si>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</si>
  <si>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</si>
  <si>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</si>
  <si>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</si>
  <si>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</si>
  <si>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</si>
  <si>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</si>
  <si>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</si>
  <si>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</si>
  <si>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</si>
  <si>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</si>
  <si>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</si>
  <si>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</si>
  <si>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</si>
  <si>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</si>
  <si>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</si>
  <si>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</si>
  <si>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</si>
  <si>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</si>
  <si>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</si>
  <si>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</si>
  <si>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</si>
  <si>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</si>
  <si>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</si>
  <si>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</si>
  <si>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</si>
  <si>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</si>
  <si>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</si>
  <si>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</si>
  <si>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</si>
  <si>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</si>
  <si>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</si>
  <si>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</si>
  <si>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</si>
  <si>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</si>
  <si>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</si>
  <si>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</si>
  <si>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</si>
  <si>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</si>
  <si>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</si>
  <si>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</si>
  <si>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</si>
  <si>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</si>
  <si>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</si>
  <si>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</si>
  <si>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</si>
  <si>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</si>
  <si>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</si>
  <si>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</si>
  <si>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</si>
  <si>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</si>
  <si>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</si>
  <si>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</si>
  <si>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</si>
  <si>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</si>
  <si>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</si>
  <si>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</si>
  <si>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</si>
  <si>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</si>
  <si>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</si>
  <si>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</si>
  <si>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</si>
  <si>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</si>
  <si>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</si>
  <si>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</si>
  <si>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</si>
  <si>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</si>
  <si>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</si>
  <si>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</si>
  <si>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</si>
  <si>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</si>
  <si>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</si>
  <si>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</si>
  <si>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</si>
  <si>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</si>
  <si>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</si>
  <si>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</si>
  <si>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</si>
  <si>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</si>
  <si>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</si>
  <si>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</si>
  <si>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</si>
  <si>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</si>
  <si>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</si>
  <si>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</si>
  <si>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</si>
  <si>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</si>
  <si>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</si>
  <si>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</si>
  <si>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</si>
  <si>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</si>
  <si>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</si>
  <si>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</si>
  <si>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</si>
  <si>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</si>
  <si>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</si>
  <si>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</si>
  <si>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</si>
  <si>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</si>
  <si>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</si>
  <si>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</si>
  <si>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</si>
  <si>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</si>
  <si>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</si>
  <si>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</si>
  <si>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</si>
  <si>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</si>
  <si>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</si>
  <si>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</si>
  <si>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</si>
  <si>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</si>
  <si>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</si>
  <si>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</si>
  <si>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</si>
  <si>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</si>
  <si>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</si>
  <si>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</si>
  <si>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</si>
  <si>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</si>
  <si>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</si>
  <si>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</si>
  <si>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</si>
  <si>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</si>
  <si>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</si>
  <si>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</si>
  <si>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</si>
  <si>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</si>
  <si>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</si>
  <si>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</si>
  <si>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</si>
  <si>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</si>
  <si>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</si>
  <si>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</si>
  <si>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</si>
  <si>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</si>
  <si>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</si>
  <si>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</si>
  <si>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</si>
  <si>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</si>
  <si>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</si>
  <si>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</si>
  <si>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</si>
  <si>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</si>
  <si>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</si>
  <si>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</si>
  <si>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</si>
  <si>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</si>
  <si>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</si>
  <si>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</si>
  <si>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</si>
  <si>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</si>
  <si>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</si>
  <si>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</si>
  <si>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</si>
  <si>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</si>
  <si>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</si>
  <si>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</si>
  <si>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</si>
  <si>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</si>
  <si>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</si>
  <si>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</si>
  <si>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</si>
  <si>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</si>
  <si>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</si>
  <si>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</si>
  <si>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</si>
  <si>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</si>
  <si>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</si>
  <si>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</si>
  <si>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</si>
  <si>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</si>
  <si>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</si>
  <si>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</si>
  <si>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</si>
  <si>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</si>
  <si>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</si>
  <si>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</si>
  <si>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</si>
  <si>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</si>
  <si>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</si>
  <si>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</si>
  <si>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</si>
  <si>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</si>
  <si>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</si>
  <si>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</si>
  <si>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</si>
  <si>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</si>
  <si>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</si>
  <si>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</si>
  <si>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</si>
  <si>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</si>
  <si>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</si>
  <si>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</si>
  <si>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</si>
  <si>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</si>
  <si>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</si>
  <si>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</si>
  <si>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</si>
  <si>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</si>
  <si>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</si>
  <si>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</si>
  <si>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</si>
  <si>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</si>
  <si>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</si>
  <si>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</si>
  <si>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</si>
  <si>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</si>
  <si>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</si>
  <si>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</si>
  <si>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</si>
  <si>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</si>
  <si>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</si>
  <si>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</si>
  <si>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</si>
  <si>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</si>
  <si>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</si>
  <si>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</si>
  <si>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</si>
  <si>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</si>
  <si>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</si>
  <si>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</si>
  <si>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</si>
  <si>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</si>
  <si>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</si>
  <si>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</si>
  <si>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</si>
  <si>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</si>
  <si>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</si>
  <si>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</si>
  <si>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</si>
  <si>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</si>
  <si>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</si>
  <si>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</si>
  <si>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</si>
  <si>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</si>
  <si>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</si>
  <si>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</si>
  <si>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</si>
  <si>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</si>
  <si>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</si>
  <si>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</si>
  <si>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</si>
  <si>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</si>
  <si>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</si>
  <si>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</si>
  <si>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</si>
  <si>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</si>
  <si>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</si>
  <si>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</si>
  <si>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</si>
  <si>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</si>
  <si>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</si>
  <si>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</si>
  <si>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</si>
  <si>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</si>
  <si>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</si>
  <si>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</si>
  <si>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</si>
  <si>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</si>
  <si>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</si>
  <si>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</si>
  <si>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</si>
  <si>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</si>
  <si>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</si>
  <si>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</si>
  <si>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</si>
  <si>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</si>
  <si>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</si>
  <si>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</si>
  <si>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</si>
  <si>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</si>
  <si>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</si>
  <si>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</si>
  <si>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</si>
  <si>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</si>
  <si>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</si>
  <si>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</si>
  <si>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</si>
  <si>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</si>
  <si>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</si>
  <si>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</si>
  <si>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</si>
  <si>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</si>
  <si>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</si>
  <si>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</si>
  <si>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</si>
  <si>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</si>
  <si>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</si>
  <si>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</si>
  <si>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</si>
  <si>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</si>
  <si>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</si>
  <si>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</si>
  <si>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</si>
  <si>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</si>
  <si>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</si>
  <si>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</si>
  <si>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</si>
  <si>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</si>
  <si>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</si>
  <si>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</si>
  <si>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</si>
  <si>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</si>
  <si>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</si>
  <si>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</si>
  <si>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</si>
  <si>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</si>
  <si>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</si>
  <si>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</si>
  <si>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</si>
  <si>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</si>
  <si>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</si>
  <si>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</si>
  <si>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</si>
  <si>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</si>
  <si>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</si>
  <si>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</si>
  <si>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</si>
  <si>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</si>
  <si>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</si>
  <si>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</si>
  <si>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</si>
  <si>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</si>
  <si>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</si>
  <si>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</si>
  <si>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</si>
  <si>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</si>
  <si>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</si>
  <si>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</si>
  <si>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</si>
  <si>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</si>
  <si>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</si>
  <si>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</si>
  <si>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</si>
  <si>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</si>
  <si>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</si>
  <si>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</si>
  <si>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</si>
  <si>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</si>
  <si>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</si>
  <si>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</si>
  <si>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</si>
  <si>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</si>
  <si>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</si>
  <si>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</si>
  <si>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</si>
  <si>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</si>
  <si>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</si>
  <si>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</si>
  <si>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</si>
  <si>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</si>
  <si>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</si>
  <si>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</si>
  <si>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</si>
  <si>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</si>
  <si>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</si>
  <si>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</si>
  <si>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</si>
  <si>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</si>
  <si>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</si>
  <si>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</si>
  <si>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</si>
  <si>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</si>
  <si>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</si>
  <si>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</si>
  <si>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</si>
  <si>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</si>
  <si>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</si>
  <si>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</si>
  <si>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</si>
  <si>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</si>
  <si>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</si>
  <si>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</si>
  <si>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</si>
  <si>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</si>
  <si>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</si>
  <si>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</si>
  <si>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</si>
  <si>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</si>
  <si>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</si>
  <si>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</si>
  <si>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</si>
  <si>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</si>
  <si>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</si>
  <si>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</si>
  <si>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</si>
  <si>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</si>
  <si>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</si>
  <si>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</si>
  <si>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</si>
  <si>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</si>
  <si>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</si>
  <si>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</si>
  <si>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</si>
  <si>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</si>
  <si>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</si>
  <si>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</si>
  <si>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</si>
  <si>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</si>
  <si>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</si>
  <si>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</si>
  <si>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</si>
  <si>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</si>
  <si>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</si>
  <si>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</si>
  <si>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</si>
  <si>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</si>
  <si>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</si>
  <si>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</si>
  <si>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</si>
  <si>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</si>
  <si>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</si>
  <si>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</si>
  <si>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</si>
  <si>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</si>
  <si>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</si>
  <si>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</si>
  <si>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</si>
  <si>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</si>
  <si>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</si>
  <si>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</si>
  <si>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</si>
  <si>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</si>
  <si>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</si>
  <si>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</si>
  <si>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</si>
  <si>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</si>
  <si>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</si>
  <si>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</si>
  <si>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</si>
  <si>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</si>
  <si>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</si>
  <si>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</si>
  <si>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</si>
  <si>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</si>
  <si>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</si>
  <si>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</si>
  <si>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</si>
  <si>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</si>
  <si>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</si>
  <si>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</si>
  <si>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</si>
  <si>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</si>
  <si>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</si>
  <si>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</si>
  <si>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</si>
  <si>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</si>
  <si>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</si>
  <si>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</si>
  <si>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</si>
  <si>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</si>
  <si>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</si>
  <si>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</si>
  <si>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ARGENS A CHATEAUVERT 2</t>
  </si>
  <si>
    <t>ARGENS</t>
  </si>
  <si>
    <t>06202750</t>
  </si>
  <si>
    <t>18690155900069</t>
  </si>
  <si>
    <t>AGENCE DE L'EAU RHONE MEDITERRANEE CORSE</t>
  </si>
  <si>
    <t>34255833500077</t>
  </si>
  <si>
    <t>AQUASCOP BIOLOGIE site de Monptellier</t>
  </si>
  <si>
    <t>VINCENT BOUCHAREYCHAS, ROMAIN VOLKMANN</t>
  </si>
  <si>
    <t>IBMR standard</t>
  </si>
  <si>
    <t>DROITE</t>
  </si>
  <si>
    <t>ETIAGE NORMAL</t>
  </si>
  <si>
    <t>ENSOLEILLE</t>
  </si>
  <si>
    <t>NULLE</t>
  </si>
  <si>
    <t>OUI</t>
  </si>
  <si>
    <t>peu abondant</t>
  </si>
  <si>
    <t>abondant</t>
  </si>
  <si>
    <t>NEWCOD (Tetrasporidium)</t>
  </si>
  <si>
    <t>Cf.</t>
  </si>
  <si>
    <t>Tetrasporidium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</si>
</sst>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M102" sqref="M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943723</v>
      </c>
      <c r="G10" s="113"/>
      <c r="H10" s="114"/>
    </row>
    <row r="11" spans="1:8" ht="15">
      <c r="A11" s="10" t="s">
        <v>2277</v>
      </c>
      <c r="B11" s="47">
        <v>43706</v>
      </c>
      <c r="D11" s="10" t="s">
        <v>2280</v>
      </c>
      <c r="E11" s="52">
        <v>6272565</v>
      </c>
      <c r="G11" s="113"/>
      <c r="H11" s="114"/>
    </row>
    <row r="12" spans="1:8" ht="15">
      <c r="A12" s="10" t="s">
        <v>2283</v>
      </c>
      <c r="B12" s="52"/>
      <c r="D12" s="10" t="s">
        <v>2281</v>
      </c>
      <c r="E12" s="52">
        <v>943796</v>
      </c>
      <c r="G12" s="115"/>
      <c r="H12" s="116"/>
    </row>
    <row r="13" spans="1:5" ht="17.25" customHeight="1" thickBot="1">
      <c r="A13" s="2"/>
      <c r="B13" s="55"/>
      <c r="D13" s="10" t="s">
        <v>2282</v>
      </c>
      <c r="E13" s="52">
        <v>6272483</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943723</v>
      </c>
    </row>
    <row r="18" spans="1:3" ht="15">
      <c r="A18" s="123"/>
      <c r="B18" s="49" t="s">
        <v>2267</v>
      </c>
      <c r="C18" s="61">
        <f>E11</f>
        <v>6272565</v>
      </c>
    </row>
    <row r="19" spans="1:2" ht="15">
      <c r="A19" s="3" t="s">
        <v>2063</v>
      </c>
      <c r="B19" s="29">
        <v>175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9.2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42</v>
      </c>
      <c r="D35" s="28" t="s">
        <v>2284</v>
      </c>
      <c r="E35" s="32">
        <v>58</v>
      </c>
    </row>
    <row r="36" spans="1:5" s="7" customFormat="1" ht="15" customHeight="1">
      <c r="A36" s="5" t="s">
        <v>2113</v>
      </c>
      <c r="B36" s="30">
        <v>42</v>
      </c>
      <c r="C36" s="6"/>
      <c r="D36" s="8" t="s">
        <v>2112</v>
      </c>
      <c r="E36" s="30">
        <v>58</v>
      </c>
    </row>
    <row r="37" spans="1:5" s="7" customFormat="1" ht="15" customHeight="1">
      <c r="A37" s="5" t="s">
        <v>2111</v>
      </c>
      <c r="B37" s="30">
        <v>9.3</v>
      </c>
      <c r="C37" s="6"/>
      <c r="D37" s="8" t="s">
        <v>2110</v>
      </c>
      <c r="E37" s="30">
        <v>9.1</v>
      </c>
    </row>
    <row r="38" spans="1:5" s="7" customFormat="1" ht="15" customHeight="1">
      <c r="A38" s="5" t="s">
        <v>2115</v>
      </c>
      <c r="B38" s="30">
        <v>42</v>
      </c>
      <c r="C38" s="6"/>
      <c r="D38" s="8" t="s">
        <v>2115</v>
      </c>
      <c r="E38" s="30">
        <v>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1</v>
      </c>
    </row>
    <row r="82" spans="1:5" s="15" customFormat="1" ht="15">
      <c r="A82" s="3" t="s">
        <v>2076</v>
      </c>
      <c r="B82" s="9">
        <v>2</v>
      </c>
      <c r="C82" s="6"/>
      <c r="D82" s="10" t="s">
        <v>2076</v>
      </c>
      <c r="E82" s="9">
        <v>2</v>
      </c>
    </row>
    <row r="83" spans="1:5" s="15" customFormat="1" ht="15">
      <c r="A83" s="3" t="s">
        <v>2075</v>
      </c>
      <c r="B83" s="9">
        <v>5</v>
      </c>
      <c r="C83" s="6"/>
      <c r="D83" s="10" t="s">
        <v>2075</v>
      </c>
      <c r="E83" s="9">
        <v>4</v>
      </c>
    </row>
    <row r="84" spans="1:5" s="15" customFormat="1" ht="15">
      <c r="A84" s="3" t="s">
        <v>2074</v>
      </c>
      <c r="B84" s="9">
        <v>1</v>
      </c>
      <c r="C84" s="6"/>
      <c r="D84" s="10" t="s">
        <v>2074</v>
      </c>
      <c r="E84" s="9"/>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0.15</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0.1</v>
      </c>
      <c r="E99" s="35">
        <v>0.01</v>
      </c>
      <c r="F99" s="35" t="s">
        <v>2290</v>
      </c>
      <c r="G99" s="79"/>
      <c r="H99" s="80"/>
    </row>
    <row r="100" spans="1:8" ht="15">
      <c r="A100" s="33" t="s">
        <v>811</v>
      </c>
      <c r="B100" s="20" t="str">
        <f>IF(A100="NEWCOD",IF(ISBLANK(G100),"renseigner le champ 'Nouveau taxon'",G100),VLOOKUP(A100,'Ref Taxo'!A:B,2,FALSE))</f>
        <v>Gomphonema</v>
      </c>
      <c r="C100" s="21">
        <f>IF(A100="NEWCOD",IF(ISBLANK(H100),"NoCod",H100),VLOOKUP(A100,'Ref Taxo'!A:D,4,FALSE))</f>
        <v>8781</v>
      </c>
      <c r="D100" s="34">
        <v>0.1</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0.02</v>
      </c>
      <c r="E101" s="35">
        <v>0.1</v>
      </c>
      <c r="F101" s="35" t="s">
        <v>2290</v>
      </c>
      <c r="G101" s="79"/>
      <c r="H101" s="80"/>
    </row>
    <row r="102" spans="1:8" ht="15">
      <c r="A102" s="33" t="s">
        <v>5303</v>
      </c>
      <c r="B102" s="20" t="s">
        <v>5305</v>
      </c>
      <c r="C102" s="21">
        <v>44517</v>
      </c>
      <c r="D102" s="34">
        <v>0.01</v>
      </c>
      <c r="E102" s="35"/>
      <c r="F102" s="35" t="s">
        <v>5304</v>
      </c>
      <c r="G102" s="79"/>
      <c r="H102" s="80"/>
    </row>
    <row r="103" spans="1:8" ht="15">
      <c r="A103" s="33" t="s">
        <v>1902</v>
      </c>
      <c r="B103" s="20" t="str">
        <f>IF(A103="NEWCOD",IF(ISBLANK(G103),"renseigner le champ 'Nouveau taxon'",G103),VLOOKUP(A103,'Ref Taxo'!A:B,2,FALSE))</f>
        <v>Stigeoclonium</v>
      </c>
      <c r="C103" s="21">
        <f>IF(A103="NEWCOD",IF(ISBLANK(H103),"NoCod",H103),VLOOKUP(A103,'Ref Taxo'!A:D,4,FALSE))</f>
        <v>1119</v>
      </c>
      <c r="D103" s="34">
        <v>0.01</v>
      </c>
      <c r="E103" s="35"/>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0.05</v>
      </c>
      <c r="E104" s="35"/>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1.25</v>
      </c>
      <c r="E105" s="35">
        <v>0.6</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c r="E107" s="35">
        <v>0.01</v>
      </c>
      <c r="F107" s="35" t="s">
        <v>2290</v>
      </c>
      <c r="G107" s="79"/>
      <c r="H107" s="80"/>
    </row>
    <row r="108" spans="1:8" ht="15">
      <c r="A108" s="33" t="s">
        <v>143</v>
      </c>
      <c r="B108" s="20" t="str">
        <f>IF(A108="NEWCOD",IF(ISBLANK(G108),"renseigner le champ 'Nouveau taxon'",G108),VLOOKUP(A108,'Ref Taxo'!A:B,2,FALSE))</f>
        <v>Berula erecta</v>
      </c>
      <c r="C108" s="21">
        <f>IF(A108="NEWCOD",IF(ISBLANK(H108),"NoCod",H108),VLOOKUP(A108,'Ref Taxo'!A:D,4,FALSE))</f>
        <v>1977</v>
      </c>
      <c r="D108" s="34"/>
      <c r="E108" s="35">
        <v>0.01</v>
      </c>
      <c r="F108" s="35" t="s">
        <v>2290</v>
      </c>
      <c r="G108" s="79"/>
      <c r="H108" s="80"/>
    </row>
    <row r="109" spans="1:8" ht="15">
      <c r="A109" s="33" t="s">
        <v>1132</v>
      </c>
      <c r="B109" s="20" t="str">
        <f>IF(A109="NEWCOD",IF(ISBLANK(G109),"renseigner le champ 'Nouveau taxon'",G109),VLOOKUP(A109,'Ref Taxo'!A:B,2,FALSE))</f>
        <v>Mentha aquatica</v>
      </c>
      <c r="C109" s="21">
        <f>IF(A109="NEWCOD",IF(ISBLANK(H109),"NoCod",H109),VLOOKUP(A109,'Ref Taxo'!A:D,4,FALSE))</f>
        <v>1791</v>
      </c>
      <c r="D109" s="34"/>
      <c r="E109" s="35">
        <v>0.01</v>
      </c>
      <c r="F109" s="35" t="s">
        <v>2290</v>
      </c>
      <c r="G109" s="79"/>
      <c r="H109" s="80"/>
    </row>
    <row r="110" spans="1:8" ht="15">
      <c r="A110" s="33" t="s">
        <v>1383</v>
      </c>
      <c r="B110" s="20" t="str">
        <f>IF(A110="NEWCOD",IF(ISBLANK(G110),"renseigner le champ 'Nouveau taxon'",G110),VLOOKUP(A110,'Ref Taxo'!A:B,2,FALSE))</f>
        <v>Phragmites australis</v>
      </c>
      <c r="C110" s="21">
        <f>IF(A110="NEWCOD",IF(ISBLANK(H110),"NoCod",H110),VLOOKUP(A110,'Ref Taxo'!A:D,4,FALSE))</f>
        <v>1579</v>
      </c>
      <c r="D110" s="34"/>
      <c r="E110" s="35">
        <v>0.01</v>
      </c>
      <c r="F110" s="35" t="s">
        <v>2290</v>
      </c>
      <c r="G110" s="79"/>
      <c r="H110" s="80"/>
    </row>
    <row r="111" spans="1:8" ht="15">
      <c r="A111" s="33" t="s">
        <v>2010</v>
      </c>
      <c r="B111" s="20" t="str">
        <f>IF(A111="NEWCOD",IF(ISBLANK(G111),"renseigner le champ 'Nouveau taxon'",G111),VLOOKUP(A111,'Ref Taxo'!A:B,2,FALSE))</f>
        <v>Veronica anagallis-aquatica</v>
      </c>
      <c r="C111" s="21">
        <f>IF(A111="NEWCOD",IF(ISBLANK(H111),"NoCod",H111),VLOOKUP(A111,'Ref Taxo'!A:D,4,FALSE))</f>
        <v>1955</v>
      </c>
      <c r="D111" s="34"/>
      <c r="E111" s="35">
        <v>0.01</v>
      </c>
      <c r="F111" s="35" t="s">
        <v>2290</v>
      </c>
      <c r="G111" s="79"/>
      <c r="H111" s="80"/>
    </row>
    <row r="112" spans="1:8" ht="15">
      <c r="A112" s="33" t="s">
        <v>827</v>
      </c>
      <c r="B112" s="20" t="str">
        <f>IF(A112="NEWCOD",IF(ISBLANK(G112),"renseigner le champ 'Nouveau taxon'",G112),VLOOKUP(A112,'Ref Taxo'!A:B,2,FALSE))</f>
        <v xml:space="preserve">Helosciadium nodiflorum </v>
      </c>
      <c r="C112" s="21">
        <f>IF(A112="NEWCOD",IF(ISBLANK(H112),"NoCod",H112),VLOOKUP(A112,'Ref Taxo'!A:D,4,FALSE))</f>
        <v>30053</v>
      </c>
      <c r="D112" s="34"/>
      <c r="E112" s="35">
        <v>0.01</v>
      </c>
      <c r="F112" s="35" t="s">
        <v>2290</v>
      </c>
      <c r="G112" s="79"/>
      <c r="H112" s="80"/>
    </row>
    <row r="113" spans="1:8" ht="15">
      <c r="A113" s="33" t="s">
        <v>1491</v>
      </c>
      <c r="B113" s="20" t="str">
        <f>IF(A113="NEWCOD",IF(ISBLANK(G113),"renseigner le champ 'Nouveau taxon'",G113),VLOOKUP(A113,'Ref Taxo'!A:B,2,FALSE))</f>
        <v>Potamogeton pectinatus</v>
      </c>
      <c r="C113" s="21">
        <f>IF(A113="NEWCOD",IF(ISBLANK(H113),"NoCod",H113),VLOOKUP(A113,'Ref Taxo'!A:D,4,FALSE))</f>
        <v>1655</v>
      </c>
      <c r="D113" s="34"/>
      <c r="E113" s="35">
        <v>0.01</v>
      </c>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