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6000" sheetId="2" r:id="rId2"/>
    <sheet name="Mises à jour" sheetId="3" r:id="rId3"/>
  </sheets>
  <definedNames/>
  <calcPr calcId="145621"/>
</workbook>
</file>

<file path=xl/sharedStrings.xml><?xml version="1.0" encoding="utf-8"?>
<sst xmlns="http://schemas.openxmlformats.org/spreadsheetml/2006/main" count="6500" uniqueCount="5305">
  <si>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</si>
  <si>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</si>
  <si>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</si>
  <si>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</si>
  <si>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</si>
  <si>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</si>
  <si>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</si>
  <si>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</si>
  <si>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</si>
  <si>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</si>
  <si>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</si>
  <si>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</si>
  <si>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</si>
  <si>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</si>
  <si>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</si>
  <si>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</si>
  <si>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</si>
  <si>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</si>
  <si>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</si>
  <si>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</si>
  <si>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</si>
  <si>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</si>
  <si>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</si>
  <si>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</si>
  <si>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</si>
  <si>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</si>
  <si>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</si>
  <si>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</si>
  <si>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</si>
  <si>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</si>
  <si>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</si>
  <si>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</si>
  <si>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</si>
  <si>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</si>
  <si>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</si>
  <si>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</si>
  <si>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</si>
  <si>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</si>
  <si>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</si>
  <si>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</si>
  <si>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</si>
  <si>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</si>
  <si>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</si>
  <si>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</si>
  <si>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</si>
  <si>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</si>
  <si>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</si>
  <si>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</si>
  <si>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</si>
  <si>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</si>
  <si>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</si>
  <si>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</si>
  <si>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</si>
  <si>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</si>
  <si>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</si>
  <si>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</si>
  <si>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</si>
  <si>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</si>
  <si>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</si>
  <si>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</si>
  <si>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</si>
  <si>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</si>
  <si>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</si>
  <si>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</si>
  <si>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</si>
  <si>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</si>
  <si>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</si>
  <si>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</si>
  <si>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</si>
  <si>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</si>
  <si>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</si>
  <si>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</si>
  <si>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</si>
  <si>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</si>
  <si>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</si>
  <si>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</si>
  <si>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</si>
  <si>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</si>
  <si>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</si>
  <si>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</si>
  <si>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</si>
  <si>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</si>
  <si>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</si>
  <si>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</si>
  <si>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</si>
  <si>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</si>
  <si>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</si>
  <si>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</si>
  <si>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</si>
  <si>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</si>
  <si>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</si>
  <si>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</si>
  <si>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</si>
  <si>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</si>
  <si>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</si>
  <si>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</si>
  <si>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</si>
  <si>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</si>
  <si>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</si>
  <si>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</si>
  <si>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</si>
  <si>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</si>
  <si>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</si>
  <si>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</si>
  <si>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</si>
  <si>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</si>
  <si>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</si>
  <si>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</si>
  <si>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</si>
  <si>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</si>
  <si>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</si>
  <si>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</si>
  <si>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</si>
  <si>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</si>
  <si>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</si>
  <si>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</si>
  <si>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</si>
  <si>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</si>
  <si>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</si>
  <si>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</si>
  <si>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</si>
  <si>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</si>
  <si>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</si>
  <si>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</si>
  <si>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</si>
  <si>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</si>
  <si>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</si>
  <si>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</si>
  <si>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</si>
  <si>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</si>
  <si>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</si>
  <si>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</si>
  <si>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</si>
  <si>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</si>
  <si>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</si>
  <si>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</si>
  <si>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</si>
  <si>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</si>
  <si>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</si>
  <si>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</si>
  <si>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</si>
  <si>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</si>
  <si>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</si>
  <si>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</si>
  <si>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</si>
  <si>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</si>
  <si>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</si>
  <si>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</si>
  <si>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</si>
  <si>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</si>
  <si>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</si>
  <si>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</si>
  <si>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</si>
  <si>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</si>
  <si>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</si>
  <si>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</si>
  <si>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</si>
  <si>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</si>
  <si>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</si>
  <si>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</si>
  <si>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</si>
  <si>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</si>
  <si>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</si>
  <si>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</si>
  <si>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</si>
  <si>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</si>
  <si>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</si>
  <si>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</si>
  <si>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</si>
  <si>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</si>
  <si>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</si>
  <si>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</si>
  <si>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</si>
  <si>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</si>
  <si>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</si>
  <si>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</si>
  <si>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</si>
  <si>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</si>
  <si>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</si>
  <si>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</si>
  <si>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</si>
  <si>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</si>
  <si>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</si>
  <si>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</si>
  <si>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</si>
  <si>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</si>
  <si>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</si>
  <si>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</si>
  <si>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</si>
  <si>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</si>
  <si>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</si>
  <si>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</si>
  <si>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</si>
  <si>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</si>
  <si>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</si>
  <si>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</si>
  <si>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</si>
  <si>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</si>
  <si>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</si>
  <si>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</si>
  <si>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</si>
  <si>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</si>
  <si>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</si>
  <si>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</si>
  <si>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</si>
  <si>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</si>
  <si>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</si>
  <si>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</si>
  <si>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</si>
  <si>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</si>
  <si>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</si>
  <si>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</si>
  <si>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</si>
  <si>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</si>
  <si>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</si>
  <si>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</si>
  <si>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</si>
  <si>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</si>
  <si>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</si>
  <si>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</si>
  <si>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</si>
  <si>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</si>
  <si>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</si>
  <si>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</si>
  <si>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</si>
  <si>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</si>
  <si>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</si>
  <si>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</si>
  <si>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</si>
  <si>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</si>
  <si>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</si>
  <si>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</si>
  <si>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</si>
  <si>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</si>
  <si>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</si>
  <si>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</si>
  <si>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</si>
  <si>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</si>
  <si>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</si>
  <si>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</si>
  <si>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</si>
  <si>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</si>
  <si>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</si>
  <si>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</si>
  <si>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</si>
  <si>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</si>
  <si>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</si>
  <si>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</si>
  <si>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</si>
  <si>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</si>
  <si>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</si>
  <si>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</si>
  <si>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</si>
  <si>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</si>
  <si>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</si>
  <si>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</si>
  <si>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</si>
  <si>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</si>
  <si>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</si>
  <si>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</si>
  <si>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</si>
  <si>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</si>
  <si>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</si>
  <si>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</si>
  <si>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</si>
  <si>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</si>
  <si>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</si>
  <si>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</si>
  <si>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</si>
  <si>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</si>
  <si>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</si>
  <si>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</si>
  <si>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</si>
  <si>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</si>
  <si>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</si>
  <si>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</si>
  <si>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</si>
  <si>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</si>
  <si>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</si>
  <si>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</si>
  <si>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</si>
  <si>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</si>
  <si>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</si>
  <si>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</si>
  <si>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</si>
  <si>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</si>
  <si>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</si>
  <si>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</si>
  <si>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</si>
  <si>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</si>
  <si>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</si>
  <si>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</si>
  <si>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</si>
  <si>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</si>
  <si>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</si>
  <si>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</si>
  <si>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</si>
  <si>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</si>
  <si>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</si>
  <si>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</si>
  <si>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</si>
  <si>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</si>
  <si>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</si>
  <si>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</si>
  <si>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</si>
  <si>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</si>
  <si>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</si>
  <si>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</si>
  <si>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</si>
  <si>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</si>
  <si>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</si>
  <si>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</si>
  <si>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</si>
  <si>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</si>
  <si>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</si>
  <si>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</si>
  <si>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</si>
  <si>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</si>
  <si>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</si>
  <si>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</si>
  <si>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</si>
  <si>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</si>
  <si>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</si>
  <si>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</si>
  <si>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</si>
  <si>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</si>
  <si>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</si>
  <si>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</si>
  <si>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</si>
  <si>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</si>
  <si>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</si>
  <si>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</si>
  <si>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</si>
  <si>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</si>
  <si>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</si>
  <si>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</si>
  <si>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</si>
  <si>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</si>
  <si>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</si>
  <si>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</si>
  <si>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</si>
  <si>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</si>
  <si>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</si>
  <si>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</si>
  <si>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</si>
  <si>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</si>
  <si>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</si>
  <si>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</si>
  <si>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</si>
  <si>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</si>
  <si>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</si>
  <si>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</si>
  <si>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</si>
  <si>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</si>
  <si>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</si>
  <si>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</si>
  <si>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</si>
  <si>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</si>
  <si>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</si>
  <si>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</si>
  <si>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</si>
  <si>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</si>
  <si>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</si>
  <si>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</si>
  <si>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</si>
  <si>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</si>
  <si>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</si>
  <si>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</si>
  <si>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</si>
  <si>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</si>
  <si>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</si>
  <si>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</si>
  <si>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</si>
  <si>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</si>
  <si>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</si>
  <si>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</si>
  <si>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</si>
  <si>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</si>
  <si>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</si>
  <si>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</si>
  <si>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</si>
  <si>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</si>
  <si>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</si>
  <si>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</si>
  <si>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</si>
  <si>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</si>
  <si>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</si>
  <si>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</si>
  <si>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</si>
  <si>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</si>
  <si>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</si>
  <si>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</si>
  <si>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</si>
  <si>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</si>
  <si>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</si>
  <si>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</si>
  <si>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</si>
  <si>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</si>
  <si>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</si>
  <si>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</si>
  <si>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</si>
  <si>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</si>
  <si>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</si>
  <si>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</si>
  <si>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</si>
  <si>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</si>
  <si>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</si>
  <si>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</si>
  <si>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</si>
  <si>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</si>
  <si>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</si>
  <si>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</si>
  <si>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</si>
  <si>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</si>
  <si>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</si>
  <si>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</si>
  <si>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</si>
  <si>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</si>
  <si>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</si>
  <si>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</si>
  <si>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</si>
  <si>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</si>
  <si>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</si>
  <si>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</si>
  <si>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</si>
  <si>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</si>
  <si>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</si>
  <si>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</si>
  <si>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</si>
  <si>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</si>
  <si>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</si>
  <si>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</si>
  <si>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</si>
  <si>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</si>
  <si>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</si>
  <si>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</si>
  <si>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</si>
  <si>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</si>
  <si>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</si>
  <si>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</si>
  <si>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</si>
  <si>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</si>
  <si>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</si>
  <si>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</si>
  <si>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</si>
  <si>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</si>
  <si>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</si>
  <si>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</si>
  <si>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</si>
  <si>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</si>
  <si>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</si>
  <si>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</si>
  <si>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</si>
  <si>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</si>
  <si>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</si>
  <si>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</si>
  <si>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</si>
  <si>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</si>
  <si>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</si>
  <si>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</si>
  <si>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</si>
  <si>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</si>
  <si>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</si>
  <si>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</si>
  <si>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</si>
  <si>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</si>
  <si>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</si>
  <si>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</si>
  <si>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</si>
  <si>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</si>
  <si>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</si>
  <si>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</si>
  <si>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</si>
  <si>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</si>
  <si>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</si>
  <si>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</si>
  <si>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</si>
  <si>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</si>
  <si>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</si>
  <si>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</si>
  <si>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</si>
  <si>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</si>
  <si>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</si>
  <si>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</si>
  <si>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</si>
  <si>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</si>
  <si>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</si>
  <si>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</si>
  <si>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</si>
  <si>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</si>
  <si>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</si>
  <si>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</si>
  <si>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</si>
  <si>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</si>
  <si>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</si>
  <si>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</si>
  <si>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</si>
  <si>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</si>
  <si>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</si>
  <si>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</si>
  <si>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</si>
  <si>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</si>
  <si>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</si>
  <si>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</si>
  <si>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</si>
  <si>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</si>
  <si>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</si>
  <si>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</si>
  <si>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</si>
  <si>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</si>
  <si>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</si>
  <si>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</si>
  <si>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</si>
  <si>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</si>
  <si>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</si>
  <si>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</si>
  <si>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</si>
  <si>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</si>
  <si>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</si>
  <si>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</si>
  <si>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</si>
  <si>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</si>
  <si>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</si>
  <si>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</si>
  <si>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</si>
  <si>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</si>
  <si>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</si>
  <si>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</si>
  <si>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</si>
  <si>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</si>
  <si>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</si>
  <si>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</si>
  <si>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</si>
  <si>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</si>
  <si>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</si>
  <si>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</si>
  <si>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</si>
  <si>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</si>
  <si>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</si>
  <si>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</si>
  <si>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</si>
  <si>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</si>
  <si>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</si>
  <si>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</si>
  <si>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</si>
  <si>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</si>
  <si>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</si>
  <si>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</si>
  <si>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</si>
  <si>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</si>
  <si>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</si>
  <si>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</si>
  <si>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</si>
  <si>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</si>
  <si>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</si>
  <si>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</si>
  <si>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</si>
  <si>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</si>
  <si>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</si>
  <si>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</si>
  <si>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</si>
  <si>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</si>
  <si>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</si>
  <si>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</si>
  <si>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</si>
  <si>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</si>
  <si>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</si>
  <si>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</si>
  <si>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</si>
  <si>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</si>
  <si>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</si>
  <si>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</si>
  <si>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</si>
  <si>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</si>
  <si>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</si>
  <si>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</si>
  <si>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</si>
  <si>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</si>
  <si>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</si>
  <si>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</si>
  <si>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</si>
  <si>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</si>
  <si>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</si>
  <si>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</si>
  <si>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</si>
  <si>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</si>
  <si>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</si>
  <si>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</si>
  <si>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</si>
  <si>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</si>
  <si>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</si>
  <si>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</si>
  <si>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</si>
  <si>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</si>
  <si>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</si>
  <si>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</si>
  <si>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</si>
  <si>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</si>
  <si>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</si>
  <si>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</si>
  <si>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</si>
  <si>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</si>
  <si>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</si>
  <si>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</si>
  <si>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</si>
  <si>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</si>
  <si>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</si>
  <si>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</si>
  <si>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</si>
  <si>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</si>
  <si>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</si>
  <si>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</si>
  <si>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</si>
  <si>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</si>
  <si>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</si>
  <si>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</si>
  <si>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</si>
  <si>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</si>
  <si>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</si>
  <si>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</si>
  <si>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</si>
  <si>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</si>
  <si>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</si>
  <si>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</si>
  <si>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</si>
  <si>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</si>
  <si>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</si>
  <si>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</si>
  <si>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</si>
  <si>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</si>
  <si>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</si>
  <si>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</si>
  <si>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</si>
  <si>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</si>
  <si>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</si>
  <si>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</si>
  <si>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</si>
  <si>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</si>
  <si>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</si>
  <si>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</si>
  <si>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</si>
  <si>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</si>
  <si>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</si>
  <si>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</si>
  <si>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</si>
  <si>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</si>
  <si>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</si>
  <si>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</si>
  <si>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</si>
  <si>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</si>
  <si>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</si>
  <si>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</si>
  <si>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</si>
  <si>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</si>
  <si>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</si>
  <si>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</si>
  <si>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</si>
  <si>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</si>
  <si>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</si>
  <si>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</si>
  <si>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</si>
  <si>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</si>
  <si>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</si>
  <si>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</si>
  <si>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</si>
  <si>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</si>
  <si>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</si>
  <si>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</si>
  <si>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</si>
  <si>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</si>
  <si>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</si>
  <si>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</si>
  <si>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</si>
  <si>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</si>
  <si>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</si>
  <si>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</si>
  <si>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</si>
  <si>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</si>
  <si>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</si>
  <si>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</si>
  <si>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</si>
  <si>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</si>
  <si>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</si>
  <si>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</si>
  <si>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</si>
  <si>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</si>
  <si>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</si>
  <si>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</si>
  <si>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</si>
  <si>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</si>
  <si>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</si>
  <si>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</si>
  <si>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</si>
  <si>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</si>
  <si>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</si>
  <si>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</si>
  <si>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</si>
  <si>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</si>
  <si>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</si>
  <si>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</si>
  <si>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</si>
  <si>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</si>
  <si>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</si>
  <si>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</si>
  <si>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</si>
  <si>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</si>
  <si>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</si>
  <si>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</si>
  <si>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</si>
  <si>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</si>
  <si>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</si>
  <si>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</si>
  <si>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</si>
  <si>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</si>
  <si>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</si>
  <si>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</si>
  <si>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</si>
  <si>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</si>
  <si>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</si>
  <si>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</si>
  <si>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</si>
  <si>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</si>
  <si>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</si>
  <si>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</si>
  <si>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</si>
  <si>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</si>
  <si>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</si>
  <si>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</si>
  <si>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</si>
  <si>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</si>
  <si>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</si>
  <si>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</si>
  <si>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</si>
  <si>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</si>
  <si>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</si>
  <si>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</si>
  <si>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</si>
  <si>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</si>
  <si>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</si>
  <si>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</si>
  <si>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</si>
  <si>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</si>
  <si>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</si>
  <si>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</si>
  <si>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</si>
  <si>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</si>
  <si>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</si>
  <si>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</si>
  <si>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</si>
  <si>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</si>
  <si>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</si>
  <si>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</si>
  <si>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</si>
  <si>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</si>
  <si>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</si>
  <si>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</si>
  <si>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</si>
  <si>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</si>
  <si>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</si>
  <si>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</si>
  <si>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</si>
  <si>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</si>
  <si>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</si>
  <si>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</si>
  <si>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</si>
  <si>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</si>
  <si>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</si>
  <si>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</si>
  <si>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</si>
  <si>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</si>
  <si>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</si>
  <si>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</si>
  <si>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</si>
  <si>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</si>
  <si>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</si>
  <si>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</si>
  <si>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</si>
  <si>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</si>
  <si>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</si>
  <si>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</si>
  <si>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</si>
  <si>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</si>
  <si>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</si>
  <si>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</si>
  <si>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</si>
  <si>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</si>
  <si>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</si>
  <si>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</si>
  <si>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</si>
  <si>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</si>
  <si>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</si>
  <si>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</si>
  <si>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</si>
  <si>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</si>
  <si>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</si>
  <si>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</si>
  <si>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</si>
  <si>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</si>
  <si>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</si>
  <si>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</si>
  <si>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</si>
  <si>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</si>
  <si>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</si>
  <si>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</si>
  <si>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</si>
  <si>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</si>
  <si>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</si>
  <si>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</si>
  <si>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</si>
  <si>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</si>
  <si>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</si>
  <si>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</si>
  <si>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</si>
  <si>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</si>
  <si>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</si>
  <si>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</si>
  <si>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</si>
  <si>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</si>
  <si>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</si>
  <si>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</si>
  <si>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</si>
  <si>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</si>
  <si>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</si>
  <si>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</si>
  <si>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</si>
  <si>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</si>
  <si>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</si>
  <si>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</si>
  <si>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</si>
  <si>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</si>
  <si>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</si>
  <si>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</si>
  <si>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</si>
  <si>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</si>
  <si>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</si>
  <si>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</si>
  <si>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</si>
  <si>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</si>
  <si>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</si>
  <si>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</si>
  <si>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</si>
  <si>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</si>
  <si>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</si>
  <si>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</si>
  <si>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</si>
  <si>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</si>
  <si>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</si>
  <si>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</si>
  <si>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</si>
  <si>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</si>
  <si>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</si>
  <si>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</si>
  <si>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</si>
  <si>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</si>
  <si>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</si>
  <si>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</si>
  <si>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</si>
  <si>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</si>
  <si>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</si>
  <si>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</si>
  <si>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</si>
  <si>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</si>
  <si>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</si>
  <si>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</si>
  <si>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</si>
  <si>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</si>
  <si>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</si>
  <si>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</si>
  <si>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</si>
  <si>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</si>
  <si>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</si>
  <si>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</si>
  <si>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</si>
  <si>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</si>
  <si>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</si>
  <si>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</si>
  <si>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</si>
  <si>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</si>
  <si>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</si>
  <si>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</si>
  <si>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</si>
  <si>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</si>
  <si>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</si>
  <si>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</si>
  <si>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</si>
  <si>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</si>
  <si>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</si>
  <si>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</si>
  <si>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</si>
  <si>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</si>
  <si>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</si>
  <si>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</si>
  <si>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</si>
  <si>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</si>
  <si>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</si>
  <si>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</si>
  <si>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</si>
  <si>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</si>
  <si>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</si>
  <si>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</si>
  <si>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</si>
  <si>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</si>
  <si>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</si>
  <si>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</si>
  <si>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</si>
  <si>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</si>
  <si>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</si>
  <si>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</si>
  <si>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</si>
  <si>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</si>
  <si>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</si>
  <si>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</si>
  <si>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</si>
  <si>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</si>
  <si>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</si>
  <si>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</si>
  <si>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</si>
  <si>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</si>
  <si>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</si>
  <si>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</si>
  <si>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</si>
  <si>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</si>
  <si>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</si>
  <si>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</si>
  <si>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</si>
  <si>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</si>
  <si>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</si>
  <si>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</si>
  <si>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</si>
  <si>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</si>
  <si>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</si>
  <si>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</si>
  <si>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</si>
  <si>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</si>
  <si>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</si>
  <si>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</si>
  <si>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</si>
  <si>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</si>
  <si>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</si>
  <si>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</si>
  <si>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</si>
  <si>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</si>
  <si>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</si>
  <si>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</si>
  <si>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</si>
  <si>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</si>
  <si>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</si>
  <si>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</si>
  <si>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</si>
  <si>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</si>
  <si>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</si>
  <si>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</si>
  <si>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</si>
  <si>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</si>
  <si>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</si>
  <si>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</si>
  <si>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</si>
  <si>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</si>
  <si>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</si>
  <si>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</si>
  <si>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</si>
  <si>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</si>
  <si>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</si>
  <si>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</si>
  <si>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</si>
  <si>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</si>
  <si>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</si>
  <si>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</si>
  <si>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</si>
  <si>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</si>
  <si>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</si>
  <si>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</si>
  <si>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</si>
  <si>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</si>
  <si>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</si>
  <si>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</si>
  <si>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</si>
  <si>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</si>
  <si>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</si>
  <si>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</si>
  <si>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</si>
  <si>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</si>
  <si>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</si>
  <si>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</si>
  <si>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</si>
  <si>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</si>
  <si>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</si>
  <si>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</si>
  <si>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</si>
  <si>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</si>
  <si>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</si>
  <si>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</si>
  <si>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</si>
  <si>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</si>
  <si>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</si>
  <si>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</si>
  <si>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</si>
  <si>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</si>
  <si>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</si>
  <si>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</si>
  <si>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</si>
  <si>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</si>
  <si>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</si>
  <si>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</si>
  <si>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</si>
  <si>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</si>
  <si>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</si>
  <si>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</si>
  <si>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</si>
  <si>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</si>
  <si>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</si>
  <si>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</si>
  <si>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</si>
  <si>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</si>
  <si>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</si>
  <si>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</si>
  <si>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</si>
  <si>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</si>
  <si>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</si>
  <si>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</si>
  <si>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</si>
  <si>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</si>
  <si>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</si>
  <si>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</si>
  <si>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</si>
  <si>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</si>
  <si>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</si>
  <si>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</si>
  <si>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</si>
  <si>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</si>
  <si>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</si>
  <si>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</si>
  <si>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</si>
  <si>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</si>
  <si>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</si>
  <si>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</si>
  <si>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</si>
  <si>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</si>
  <si>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</si>
  <si>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</si>
  <si>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</si>
  <si>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</si>
  <si>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</si>
  <si>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</si>
  <si>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</si>
  <si>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</si>
  <si>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</si>
  <si>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</si>
  <si>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</si>
  <si>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</si>
  <si>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</si>
  <si>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</si>
  <si>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</si>
  <si>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</si>
  <si>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</si>
  <si>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</si>
  <si>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</si>
  <si>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</si>
  <si>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</si>
  <si>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</si>
  <si>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</si>
  <si>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</si>
  <si>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</si>
  <si>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</si>
  <si>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</si>
  <si>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</si>
  <si>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</si>
  <si>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</si>
  <si>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</si>
  <si>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</si>
  <si>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</si>
  <si>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</si>
  <si>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</si>
  <si>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</si>
  <si>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</si>
  <si>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</si>
  <si>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</si>
  <si>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</si>
  <si>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</si>
  <si>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</si>
  <si>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</si>
  <si>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</si>
  <si>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</si>
  <si>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</si>
  <si>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</si>
  <si>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</si>
  <si>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</si>
  <si>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</si>
  <si>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</si>
  <si>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</si>
  <si>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</si>
  <si>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</si>
  <si>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</si>
  <si>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</si>
  <si>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</si>
  <si>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</si>
  <si>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</si>
  <si>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</si>
  <si>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</si>
  <si>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</si>
  <si>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</si>
  <si>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</si>
  <si>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</si>
  <si>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</si>
  <si>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</si>
  <si>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</si>
  <si>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</si>
  <si>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</si>
  <si>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</si>
  <si>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</si>
  <si>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</si>
  <si>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</si>
  <si>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</si>
  <si>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</si>
  <si>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</si>
  <si>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</si>
  <si>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</si>
  <si>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</si>
  <si>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</si>
  <si>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</si>
  <si>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</si>
  <si>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</si>
  <si>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</si>
  <si>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</si>
  <si>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</si>
  <si>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</si>
  <si>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</si>
  <si>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</si>
  <si>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</si>
  <si>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</si>
  <si>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</si>
  <si>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</si>
  <si>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</si>
  <si>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</si>
  <si>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</si>
  <si>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</si>
  <si>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</si>
  <si>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</si>
  <si>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</si>
  <si>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</si>
  <si>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</si>
  <si>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</si>
  <si>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</si>
  <si>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</si>
  <si>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</si>
  <si>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</si>
  <si>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</si>
  <si>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</si>
  <si>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</si>
  <si>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</si>
  <si>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</si>
  <si>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</si>
  <si>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</si>
  <si>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</si>
  <si>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</si>
  <si>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</si>
  <si>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</si>
  <si>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</si>
  <si>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</si>
  <si>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</si>
  <si>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</si>
  <si>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</si>
  <si>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</si>
  <si>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</si>
  <si>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</si>
  <si>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</si>
  <si>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</si>
  <si>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</si>
  <si>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</si>
  <si>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</si>
  <si>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</si>
  <si>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</si>
  <si>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</si>
  <si>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</si>
  <si>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</si>
  <si>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</si>
  <si>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</si>
  <si>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</si>
  <si>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</si>
  <si>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</si>
  <si>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</si>
  <si>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</si>
  <si>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</si>
  <si>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</si>
  <si>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</si>
  <si>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</si>
  <si>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</si>
  <si>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</si>
  <si>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</si>
  <si>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</si>
  <si>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</si>
  <si>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</si>
  <si>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</si>
  <si>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</si>
  <si>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</si>
  <si>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</si>
  <si>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</si>
  <si>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</si>
  <si>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</si>
  <si>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</si>
  <si>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</si>
  <si>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</si>
  <si>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</si>
  <si>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</si>
  <si>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</si>
  <si>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</si>
  <si>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</si>
  <si>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</si>
  <si>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</si>
  <si>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</si>
  <si>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</si>
  <si>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</si>
  <si>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</si>
  <si>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</si>
  <si>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</si>
  <si>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</si>
  <si>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</si>
  <si>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</si>
  <si>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</si>
  <si>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</si>
  <si>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</si>
  <si>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</si>
  <si>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</si>
  <si>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</si>
  <si>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</si>
  <si>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</si>
  <si>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</si>
  <si>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</si>
  <si>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</si>
  <si>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</si>
  <si>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</si>
  <si>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</si>
  <si>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</si>
  <si>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</si>
  <si>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</si>
  <si>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</si>
  <si>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</si>
  <si>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</si>
  <si>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</si>
  <si>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</si>
  <si>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</si>
  <si>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</si>
  <si>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</si>
  <si>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</si>
  <si>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</si>
  <si>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</si>
  <si>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</si>
  <si>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</si>
  <si>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</si>
  <si>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</si>
  <si>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</si>
  <si>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</si>
  <si>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</si>
  <si>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</si>
  <si>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</si>
  <si>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</si>
  <si>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</si>
  <si>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</si>
  <si>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</si>
  <si>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</si>
  <si>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</si>
  <si>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</si>
  <si>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</si>
  <si>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</si>
  <si>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</si>
  <si>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</si>
  <si>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</si>
  <si>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</si>
  <si>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</si>
  <si>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</si>
  <si>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</si>
  <si>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</si>
  <si>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</si>
  <si>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</si>
  <si>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</si>
  <si>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</si>
  <si>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</si>
  <si>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</si>
  <si>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</si>
  <si>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</si>
  <si>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</si>
  <si>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</si>
  <si>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</si>
  <si>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</si>
  <si>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</si>
  <si>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</si>
  <si>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</si>
  <si>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</si>
  <si>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</si>
  <si>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</si>
  <si>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</si>
  <si>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</si>
  <si>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</si>
  <si>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</si>
  <si>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</si>
  <si>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</si>
  <si>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</si>
  <si>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</si>
  <si>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</si>
  <si>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</si>
  <si>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</si>
  <si>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</si>
  <si>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</si>
  <si>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</si>
  <si>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</si>
  <si>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</si>
  <si>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</si>
  <si>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</si>
  <si>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</si>
  <si>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</si>
  <si>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</si>
  <si>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</si>
  <si>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</si>
  <si>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</si>
  <si>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</si>
  <si>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</si>
  <si>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</si>
  <si>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</si>
  <si>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</si>
  <si>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</si>
  <si>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</si>
  <si>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</si>
  <si>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</si>
  <si>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</si>
  <si>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</si>
  <si>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</si>
  <si>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</si>
  <si>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</si>
  <si>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</si>
  <si>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</si>
  <si>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</si>
  <si>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</si>
  <si>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</si>
  <si>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</si>
  <si>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</si>
  <si>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</si>
  <si>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</si>
  <si>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</si>
  <si>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</si>
  <si>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</si>
  <si>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</si>
  <si>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</si>
  <si>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</si>
  <si>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</si>
  <si>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</si>
  <si>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</si>
  <si>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</si>
  <si>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</si>
  <si>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</si>
  <si>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</si>
  <si>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</si>
  <si>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</si>
  <si>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</si>
  <si>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</si>
  <si>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</si>
  <si>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</si>
  <si>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</si>
  <si>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</si>
  <si>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</si>
  <si>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</si>
  <si>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</si>
  <si>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</si>
  <si>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</si>
  <si>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</si>
  <si>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</si>
  <si>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</si>
  <si>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</si>
  <si>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</si>
  <si>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</si>
  <si>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</si>
  <si>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</si>
  <si>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</si>
  <si>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</si>
  <si>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</si>
  <si>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</si>
  <si>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</si>
  <si>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</si>
  <si>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</si>
  <si>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</si>
  <si>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</si>
  <si>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</si>
  <si>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</si>
  <si>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</si>
  <si>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</si>
  <si>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</si>
  <si>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</si>
  <si>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</si>
  <si>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</si>
  <si>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</si>
  <si>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</si>
  <si>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</si>
  <si>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</si>
  <si>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</si>
  <si>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</si>
  <si>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</si>
  <si>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</si>
  <si>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</si>
  <si>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</si>
  <si>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</si>
  <si>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</si>
  <si>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</si>
  <si>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</si>
  <si>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</si>
  <si>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</si>
  <si>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</si>
  <si>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</si>
  <si>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</si>
  <si>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</si>
  <si>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</si>
  <si>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</si>
  <si>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</si>
  <si>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</si>
  <si>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</si>
  <si>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</si>
  <si>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</si>
  <si>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</si>
  <si>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</si>
  <si>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</si>
  <si>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</si>
  <si>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</si>
  <si>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</si>
  <si>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</si>
  <si>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</si>
  <si>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</si>
  <si>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</si>
  <si>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</si>
  <si>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</si>
  <si>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</si>
  <si>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</si>
  <si>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</si>
  <si>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</si>
  <si>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</si>
  <si>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</si>
  <si>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</si>
  <si>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</si>
  <si>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</si>
  <si>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</si>
  <si>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</si>
  <si>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</si>
  <si>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</si>
  <si>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</si>
  <si>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</si>
  <si>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</si>
  <si>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</si>
  <si>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</si>
  <si>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</si>
  <si>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</si>
  <si>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</si>
  <si>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</si>
  <si>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</si>
  <si>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</si>
  <si>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</si>
  <si>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</si>
  <si>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</si>
  <si>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</si>
  <si>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</si>
  <si>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</si>
  <si>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</si>
  <si>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</si>
  <si>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</si>
  <si>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</si>
  <si>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</si>
  <si>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</si>
  <si>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</si>
  <si>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</si>
  <si>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</si>
  <si>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</si>
  <si>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</si>
  <si>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</si>
  <si>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</si>
  <si>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</si>
  <si>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</si>
  <si>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</si>
  <si>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</si>
  <si>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</si>
  <si>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</si>
  <si>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</si>
  <si>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</si>
  <si>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</si>
  <si>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</si>
  <si>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</si>
  <si>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</si>
  <si>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</si>
  <si>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</si>
  <si>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</si>
  <si>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</si>
  <si>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</si>
  <si>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</si>
  <si>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</si>
  <si>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</si>
  <si>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</si>
  <si>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</si>
  <si>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</si>
  <si>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</si>
  <si>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</si>
  <si>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</si>
  <si>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</si>
  <si>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</si>
  <si>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</si>
  <si>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</si>
  <si>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</si>
  <si>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</si>
  <si>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</si>
  <si>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</si>
  <si>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</si>
  <si>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</si>
  <si>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</si>
  <si>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</si>
  <si>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</si>
  <si>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</si>
  <si>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</si>
  <si>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</si>
  <si>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</si>
  <si>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</si>
  <si>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</si>
  <si>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</si>
  <si>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</si>
  <si>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</si>
  <si>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</si>
  <si>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</si>
  <si>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</si>
  <si>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</si>
  <si>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</si>
  <si>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</si>
  <si>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</si>
  <si>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</si>
  <si>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</si>
  <si>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</si>
  <si>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</si>
  <si>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</si>
  <si>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</si>
  <si>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</si>
  <si>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</si>
  <si>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</si>
  <si>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</si>
  <si>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</si>
  <si>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</si>
  <si>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</si>
  <si>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</si>
  <si>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</si>
  <si>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</si>
  <si>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</si>
  <si>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</si>
  <si>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</si>
  <si>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</si>
  <si>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</si>
  <si>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</si>
  <si>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</si>
  <si>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</si>
  <si>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</si>
  <si>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</si>
  <si>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</si>
  <si>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</si>
  <si>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</si>
  <si>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</si>
  <si>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</si>
  <si>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</si>
  <si>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</si>
  <si>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</si>
  <si>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</si>
  <si>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</si>
  <si>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</si>
  <si>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</si>
  <si>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</si>
  <si>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</si>
  <si>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</si>
  <si>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</si>
  <si>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</si>
  <si>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</si>
  <si>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</si>
  <si>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</si>
  <si>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</si>
  <si>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</si>
  <si>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</si>
  <si>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</si>
  <si>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</si>
  <si>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</si>
  <si>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</si>
  <si>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</si>
  <si>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</si>
  <si>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</si>
  <si>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</si>
  <si>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</si>
  <si>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</si>
  <si>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</si>
  <si>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</si>
  <si>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</si>
  <si>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</si>
  <si>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</si>
  <si>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</si>
  <si>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</si>
  <si>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</si>
  <si>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</si>
  <si>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</si>
  <si>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</si>
  <si>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</si>
  <si>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</si>
  <si>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</si>
  <si>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</si>
  <si>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</si>
  <si>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</si>
  <si>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</si>
  <si>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</si>
  <si>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</si>
  <si>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</si>
  <si>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</si>
  <si>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</si>
  <si>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</si>
  <si>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</si>
  <si>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</si>
  <si>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</si>
  <si>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</si>
  <si>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</si>
  <si>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</si>
  <si>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</si>
  <si>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</si>
  <si>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</si>
  <si>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</si>
  <si>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</si>
  <si>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</si>
  <si>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</si>
  <si>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</si>
  <si>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</si>
  <si>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</si>
  <si>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</si>
  <si>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</si>
  <si>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</si>
  <si>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</si>
  <si>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</si>
  <si>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</si>
  <si>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</si>
  <si>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</si>
  <si>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</si>
  <si>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</si>
  <si>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</si>
  <si>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</si>
  <si>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</si>
  <si>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</si>
  <si>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</si>
  <si>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</si>
  <si>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</si>
  <si>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</si>
  <si>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</si>
  <si>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</si>
  <si>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</si>
  <si>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</si>
  <si>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</si>
  <si>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</si>
  <si>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</si>
  <si>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</si>
  <si>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</si>
  <si>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</si>
  <si>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</si>
  <si>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</si>
  <si>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</si>
  <si>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</si>
  <si>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</si>
  <si>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</si>
  <si>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</si>
  <si>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</si>
  <si>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</si>
  <si>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</si>
  <si>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</si>
  <si>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</si>
  <si>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</si>
  <si>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</si>
  <si>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</si>
  <si>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</si>
  <si>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</si>
  <si>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</si>
  <si>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</si>
  <si>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</si>
  <si>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</si>
  <si>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</si>
  <si>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</si>
  <si>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</si>
  <si>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</si>
  <si>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</si>
  <si>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</si>
  <si>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</si>
  <si>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</si>
  <si>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</si>
  <si>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</si>
  <si>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</si>
  <si>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</si>
  <si>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</si>
  <si>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</si>
  <si>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</si>
  <si>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</si>
  <si>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</si>
  <si>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</si>
  <si>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</si>
  <si>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</si>
  <si>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</si>
  <si>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</si>
  <si>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</si>
  <si>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</si>
  <si>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</si>
  <si>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</si>
  <si>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</si>
  <si>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</si>
  <si>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</si>
  <si>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</si>
  <si>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</si>
  <si>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</si>
  <si>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</si>
  <si>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</si>
  <si>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</si>
  <si>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</si>
  <si>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</si>
  <si>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</si>
  <si>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</si>
  <si>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</si>
  <si>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</si>
  <si>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</si>
  <si>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</si>
  <si>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</si>
  <si>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</si>
  <si>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</si>
  <si>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</si>
  <si>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</si>
  <si>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</si>
  <si>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</si>
  <si>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</si>
  <si>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</si>
  <si>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</si>
  <si>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</si>
  <si>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</si>
  <si>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</si>
  <si>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</si>
  <si>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</si>
  <si>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</si>
  <si>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</si>
  <si>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</si>
  <si>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</si>
  <si>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</si>
  <si>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</si>
  <si>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</si>
  <si>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</si>
  <si>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</si>
  <si>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</si>
  <si>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</si>
  <si>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</si>
  <si>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</si>
  <si>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</si>
  <si>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</si>
  <si>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</si>
  <si>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</si>
  <si>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</si>
  <si>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</si>
  <si>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</si>
  <si>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</si>
  <si>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</si>
  <si>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</si>
  <si>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</si>
  <si>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</si>
  <si>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</si>
  <si>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</si>
  <si>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</si>
  <si>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</si>
  <si>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</si>
  <si>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</si>
  <si>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</si>
  <si>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</si>
  <si>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</si>
  <si>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</si>
  <si>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</si>
  <si>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</si>
  <si>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</si>
  <si>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</si>
  <si>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</si>
  <si>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</si>
  <si>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</si>
  <si>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</si>
  <si>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</si>
  <si>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</si>
  <si>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</si>
  <si>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</si>
  <si>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</si>
  <si>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</si>
  <si>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</si>
  <si>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</si>
  <si>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</si>
  <si>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</si>
  <si>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</si>
  <si>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</si>
  <si>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</si>
  <si>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</si>
  <si>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</si>
  <si>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</si>
  <si>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</si>
  <si>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</si>
  <si>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</si>
  <si>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</si>
  <si>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</si>
  <si>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</si>
  <si>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</si>
  <si>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</si>
  <si>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</si>
  <si>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</si>
  <si>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</si>
  <si>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</si>
  <si>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</si>
  <si>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</si>
  <si>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</si>
  <si>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</si>
  <si>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</si>
  <si>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</si>
  <si>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</si>
  <si>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</si>
  <si>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</si>
  <si>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</si>
  <si>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</si>
  <si>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</si>
  <si>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</si>
  <si>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</si>
  <si>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</si>
  <si>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</si>
  <si>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</si>
  <si>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</si>
  <si>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</si>
  <si>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</si>
  <si>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</si>
  <si>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</si>
  <si>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</si>
  <si>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</si>
  <si>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</si>
  <si>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</si>
  <si>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</si>
  <si>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</si>
  <si>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</si>
  <si>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</si>
  <si>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</si>
  <si>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</si>
  <si>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</si>
  <si>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</si>
  <si>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</si>
  <si>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</si>
  <si>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</si>
  <si>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</si>
  <si>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</si>
  <si>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</si>
  <si>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</si>
  <si>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</si>
  <si>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</si>
  <si>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</si>
  <si>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</si>
  <si>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</si>
  <si>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</si>
  <si>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</si>
  <si>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</si>
  <si>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</si>
  <si>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</si>
  <si>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</si>
  <si>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</si>
  <si>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</si>
  <si>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</si>
  <si>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</si>
  <si>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</si>
  <si>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</si>
  <si>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</si>
  <si>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</si>
  <si>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</si>
  <si>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</si>
  <si>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</si>
  <si>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</si>
  <si>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</si>
  <si>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</si>
  <si>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</si>
  <si>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</si>
  <si>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</si>
  <si>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</si>
  <si>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</si>
  <si>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</si>
  <si>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</si>
  <si>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</si>
  <si>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</si>
  <si>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</si>
  <si>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</si>
  <si>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</si>
  <si>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</si>
  <si>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</si>
  <si>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</si>
  <si>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</si>
  <si>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</si>
  <si>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</si>
  <si>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</si>
  <si>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</si>
  <si>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</si>
  <si>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</si>
  <si>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</si>
  <si>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</si>
  <si>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</si>
  <si>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</si>
  <si>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</si>
  <si>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</si>
  <si>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</si>
  <si>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</si>
  <si>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</si>
  <si>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</si>
  <si>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</si>
  <si>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</si>
  <si>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</si>
  <si>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</si>
  <si>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</si>
  <si>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</si>
  <si>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</si>
  <si>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</si>
  <si>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</si>
  <si>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</si>
  <si>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</si>
  <si>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</si>
  <si>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</si>
  <si>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</si>
  <si>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</si>
  <si>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</si>
  <si>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</si>
  <si>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</si>
  <si>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</si>
  <si>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</si>
  <si>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</si>
  <si>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</si>
  <si>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</si>
  <si>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</si>
  <si>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</si>
  <si>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</si>
  <si>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</si>
  <si>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</si>
  <si>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</si>
  <si>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</si>
  <si>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</si>
  <si>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</si>
  <si>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</si>
  <si>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</si>
  <si>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</si>
  <si>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</si>
  <si>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</si>
  <si>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</si>
  <si>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</si>
  <si>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</si>
  <si>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</si>
  <si>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</si>
  <si>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</si>
  <si>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</si>
  <si>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</si>
  <si>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</si>
  <si>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</si>
  <si>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</si>
  <si>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</si>
  <si>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</si>
  <si>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</si>
  <si>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</si>
  <si>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</si>
  <si>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</si>
  <si>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</si>
  <si>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</si>
  <si>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</si>
  <si>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</si>
  <si>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</si>
  <si>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</si>
  <si>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</si>
  <si>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</si>
  <si>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</si>
  <si>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</si>
  <si>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</si>
  <si>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</si>
  <si>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</si>
  <si>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</si>
  <si>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</si>
  <si>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</si>
  <si>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</si>
  <si>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</si>
  <si>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</si>
  <si>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</si>
  <si>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</si>
  <si>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</si>
  <si>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</si>
  <si>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</si>
  <si>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</si>
  <si>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</si>
  <si>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</si>
  <si>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</si>
  <si>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</si>
  <si>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</si>
  <si>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</si>
  <si>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</si>
  <si>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</si>
  <si>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</si>
  <si>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</si>
  <si>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</si>
  <si>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</si>
  <si>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</si>
  <si>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</si>
  <si>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</si>
  <si>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</si>
  <si>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</si>
  <si>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</si>
  <si>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</si>
  <si>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</si>
  <si>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</si>
  <si>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</si>
  <si>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</si>
  <si>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</si>
  <si>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</si>
  <si>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</si>
  <si>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</si>
  <si>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</si>
  <si>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</si>
  <si>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</si>
  <si>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</si>
  <si>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</si>
  <si>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</si>
  <si>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</si>
  <si>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</si>
  <si>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</si>
  <si>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</si>
  <si>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</si>
  <si>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</si>
  <si>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</si>
  <si>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</si>
  <si>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</si>
  <si>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</si>
  <si>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</si>
  <si>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</si>
  <si>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</si>
  <si>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</si>
  <si>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</si>
  <si>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</si>
  <si>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</si>
  <si>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</si>
  <si>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</si>
  <si>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</si>
  <si>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</si>
  <si>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</si>
  <si>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</si>
  <si>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</si>
  <si>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</si>
  <si>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</si>
  <si>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</si>
  <si>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</si>
  <si>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</si>
  <si>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</si>
  <si>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</si>
  <si>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</si>
  <si>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</si>
  <si>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</si>
  <si>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</si>
  <si>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</si>
  <si>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</si>
  <si>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</si>
  <si>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</si>
  <si>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</si>
  <si>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</si>
  <si>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</si>
  <si>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</si>
  <si>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</si>
  <si>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</si>
  <si>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</si>
  <si>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</si>
  <si>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</si>
  <si>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</si>
  <si>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</si>
  <si>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</si>
  <si>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</si>
  <si>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</si>
  <si>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</si>
  <si>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</si>
  <si>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</si>
  <si>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</si>
  <si>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</si>
  <si>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</si>
  <si>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</si>
  <si>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</si>
  <si>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</si>
  <si>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</si>
  <si>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</si>
  <si>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</si>
  <si>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</si>
  <si>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</si>
  <si>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</si>
  <si>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</si>
  <si>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</si>
  <si>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</si>
  <si>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</si>
  <si>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</si>
  <si>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</si>
  <si>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</si>
  <si>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</si>
  <si>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</si>
  <si>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</si>
  <si>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</si>
  <si>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</si>
  <si>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</si>
  <si>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</si>
  <si>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</si>
  <si>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</si>
  <si>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</si>
  <si>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</si>
  <si>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</si>
  <si>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</si>
  <si>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</si>
  <si>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</si>
  <si>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</si>
  <si>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</si>
  <si>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</si>
  <si>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</si>
  <si>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</si>
  <si>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</si>
  <si>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</si>
  <si>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</si>
  <si>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</si>
  <si>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</si>
  <si>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</si>
  <si>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</si>
  <si>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</si>
  <si>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</si>
  <si>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</si>
  <si>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</si>
  <si>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</si>
  <si>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</si>
  <si>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</si>
  <si>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</si>
  <si>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</si>
  <si>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</si>
  <si>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</si>
  <si>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</si>
  <si>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</si>
  <si>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</si>
  <si>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</si>
  <si>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</si>
  <si>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</si>
  <si>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</si>
  <si>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</si>
  <si>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</si>
  <si>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</si>
  <si>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</si>
  <si>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</si>
  <si>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</si>
  <si>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</si>
  <si>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</si>
  <si>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</si>
  <si>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</si>
  <si>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</si>
  <si>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</si>
  <si>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</si>
  <si>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</si>
  <si>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</si>
  <si>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</si>
  <si>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</si>
  <si>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</si>
  <si>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</si>
  <si>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</si>
  <si>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</si>
  <si>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</si>
  <si>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</si>
  <si>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</si>
  <si>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</si>
  <si>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</si>
  <si>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</si>
  <si>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</si>
  <si>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</si>
  <si>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</si>
  <si>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</si>
  <si>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</si>
  <si>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</si>
  <si>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</si>
  <si>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</si>
  <si>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</si>
  <si>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</si>
  <si>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</si>
  <si>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</si>
  <si>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</si>
  <si>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</si>
  <si>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</si>
  <si>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</si>
  <si>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</si>
  <si>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</si>
  <si>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</si>
  <si>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</si>
  <si>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</si>
  <si>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</si>
  <si>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</si>
  <si>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</si>
  <si>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</si>
  <si>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</si>
  <si>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</si>
  <si>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</si>
  <si>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</si>
  <si>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</si>
  <si>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</si>
  <si>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</si>
  <si>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</si>
  <si>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</si>
  <si>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</si>
  <si>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</si>
  <si>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</si>
  <si>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</si>
  <si>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</si>
  <si>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</si>
  <si>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</si>
  <si>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</si>
  <si>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</si>
  <si>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</si>
  <si>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</si>
  <si>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</si>
  <si>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</si>
  <si>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</si>
  <si>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</si>
  <si>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</si>
  <si>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</si>
  <si>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</si>
  <si>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</si>
  <si>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</si>
  <si>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</si>
  <si>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</si>
  <si>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</si>
  <si>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</si>
  <si>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</si>
  <si>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</si>
  <si>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</si>
  <si>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</si>
  <si>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</si>
  <si>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</si>
  <si>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</si>
  <si>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</si>
  <si>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</si>
  <si>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</si>
  <si>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</si>
  <si>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</si>
  <si>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</si>
  <si>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</si>
  <si>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</si>
  <si>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</si>
  <si>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</si>
  <si>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</si>
  <si>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</si>
  <si>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</si>
  <si>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</si>
  <si>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</si>
  <si>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</si>
  <si>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</si>
  <si>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</si>
  <si>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</si>
  <si>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</si>
  <si>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</si>
  <si>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</si>
  <si>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</si>
  <si>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</si>
  <si>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</si>
  <si>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</si>
  <si>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</si>
  <si>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</si>
  <si>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</si>
  <si>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</si>
  <si>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</si>
  <si>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</si>
  <si>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</si>
  <si>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</si>
  <si>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</si>
  <si>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</si>
  <si>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</si>
  <si>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</si>
  <si>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</si>
  <si>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</si>
  <si>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</si>
  <si>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</si>
  <si>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</si>
  <si>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</si>
  <si>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</si>
  <si>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</si>
  <si>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</si>
  <si>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</si>
  <si>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</si>
  <si>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</si>
  <si>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</si>
  <si>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</si>
  <si>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</si>
  <si>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</si>
  <si>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</si>
  <si>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</si>
  <si>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</si>
  <si>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</si>
  <si>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</si>
  <si>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</si>
  <si>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</si>
  <si>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</si>
  <si>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</si>
  <si>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</si>
  <si>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</si>
  <si>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</si>
  <si>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</si>
  <si>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</si>
  <si>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</si>
  <si>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</si>
  <si>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</si>
  <si>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</si>
  <si>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</si>
  <si>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</si>
  <si>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</si>
  <si>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</si>
  <si>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</si>
  <si>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</si>
  <si>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</si>
  <si>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</si>
  <si>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</si>
  <si>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</si>
  <si>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</si>
  <si>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</si>
  <si>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</si>
  <si>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</si>
  <si>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</si>
  <si>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</si>
  <si>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</si>
  <si>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</si>
  <si>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</si>
  <si>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</si>
  <si>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</si>
  <si>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</si>
  <si>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</si>
  <si>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</si>
  <si>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</si>
  <si>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</si>
  <si>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</si>
  <si>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</si>
  <si>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</si>
  <si>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</si>
  <si>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</si>
  <si>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</si>
  <si>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</si>
  <si>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</si>
  <si>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</si>
  <si>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</si>
  <si>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</si>
  <si>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</si>
  <si>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</si>
  <si>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</si>
  <si>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</si>
  <si>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</si>
  <si>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</si>
  <si>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</si>
  <si>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</si>
  <si>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</si>
  <si>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</si>
  <si>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</si>
  <si>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</si>
  <si>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</si>
  <si>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</si>
  <si>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</si>
  <si>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</si>
  <si>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</si>
  <si>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</si>
  <si>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</si>
  <si>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</si>
  <si>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</si>
  <si>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</si>
  <si>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</si>
  <si>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</si>
  <si>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</si>
  <si>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</si>
  <si>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</si>
  <si>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</si>
  <si>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</si>
  <si>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</si>
  <si>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</si>
  <si>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</si>
  <si>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</si>
  <si>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</si>
  <si>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</si>
  <si>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</si>
  <si>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</si>
  <si>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</si>
  <si>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</si>
  <si>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</si>
  <si>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</si>
  <si>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</si>
  <si>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</si>
  <si>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</si>
  <si>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</si>
  <si>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</si>
  <si>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</si>
  <si>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</si>
  <si>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</si>
  <si>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</si>
  <si>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</si>
  <si>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</si>
  <si>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</si>
  <si>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</si>
  <si>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</si>
  <si>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</si>
  <si>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</si>
  <si>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</si>
  <si>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</si>
  <si>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</si>
  <si>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</si>
  <si>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</si>
  <si>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</si>
  <si>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</si>
  <si>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</si>
  <si>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</si>
  <si>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</si>
  <si>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</si>
  <si>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</si>
  <si>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</si>
  <si>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</si>
  <si>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</si>
  <si>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</si>
  <si>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</si>
  <si>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</si>
  <si>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</si>
  <si>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</si>
  <si>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</si>
  <si>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</si>
  <si>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</si>
  <si>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</si>
  <si>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</si>
  <si>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</si>
  <si>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</si>
  <si>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</si>
  <si>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</si>
  <si>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</si>
  <si>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</si>
  <si>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</si>
  <si>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</si>
  <si>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</si>
  <si>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</si>
  <si>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</si>
  <si>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</si>
  <si>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</si>
  <si>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</si>
  <si>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</si>
  <si>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</si>
  <si>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</si>
  <si>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</si>
  <si>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</si>
  <si>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</si>
  <si>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</si>
  <si>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</si>
  <si>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</si>
  <si>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</si>
  <si>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</si>
  <si>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</si>
  <si>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</si>
  <si>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</si>
  <si>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</si>
  <si>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</si>
  <si>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</si>
  <si>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</si>
  <si>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</si>
  <si>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</si>
  <si>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</si>
  <si>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</si>
  <si>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</si>
  <si>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</si>
  <si>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</si>
  <si>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</si>
  <si>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</si>
  <si>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</si>
  <si>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</si>
  <si>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</si>
  <si>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</si>
  <si>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</si>
  <si>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</si>
  <si>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</si>
  <si>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</si>
  <si>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</si>
  <si>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</si>
  <si>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</si>
  <si>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</si>
  <si>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</si>
  <si>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</si>
  <si>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</si>
  <si>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</si>
  <si>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</si>
  <si>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</si>
  <si>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</si>
  <si>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</si>
  <si>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</si>
  <si>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</si>
  <si>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</si>
  <si>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</si>
  <si>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</si>
  <si>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</si>
  <si>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</si>
  <si>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</si>
  <si>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</si>
  <si>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</si>
  <si>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</si>
  <si>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</si>
  <si>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</si>
  <si>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</si>
  <si>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</si>
  <si>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</si>
  <si>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</si>
  <si>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</si>
  <si>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</si>
  <si>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</si>
  <si>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</si>
  <si>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</si>
  <si>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</si>
  <si>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</si>
  <si>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</si>
  <si>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</si>
  <si>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</si>
  <si>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</si>
  <si>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</si>
  <si>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</si>
  <si>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</si>
  <si>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</si>
  <si>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</si>
  <si>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</si>
  <si>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</si>
  <si>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</si>
  <si>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</si>
  <si>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</si>
  <si>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</si>
  <si>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</si>
  <si>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</si>
  <si>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</si>
  <si>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</si>
  <si>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</si>
  <si>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</si>
  <si>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</si>
  <si>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</si>
  <si>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</si>
  <si>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</si>
  <si>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</si>
  <si>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</si>
  <si>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</si>
  <si>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</si>
  <si>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</si>
  <si>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</si>
  <si>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</si>
  <si>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</si>
  <si>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</si>
  <si>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</si>
  <si>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</si>
  <si>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</si>
  <si>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</si>
  <si>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</si>
  <si>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</si>
  <si>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</si>
  <si>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</si>
  <si>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</si>
  <si>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</si>
  <si>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</si>
  <si>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</si>
  <si>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</si>
  <si>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</si>
  <si>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</si>
  <si>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</si>
  <si>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</si>
  <si>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</si>
  <si>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</si>
  <si>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</si>
  <si>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</si>
  <si>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</si>
  <si>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</si>
  <si>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</si>
  <si>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</si>
  <si>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</si>
  <si>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</si>
  <si>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</si>
  <si>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</si>
  <si>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</si>
  <si>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</si>
  <si>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</si>
  <si>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</si>
  <si>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</si>
  <si>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</si>
  <si>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</si>
  <si>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</si>
  <si>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</si>
  <si>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</si>
  <si>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</si>
  <si>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</si>
  <si>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</si>
  <si>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</si>
  <si>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</si>
  <si>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</si>
  <si>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</si>
  <si>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</si>
  <si>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</si>
  <si>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</si>
  <si>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</si>
  <si>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</si>
  <si>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</si>
  <si>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</si>
  <si>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</si>
  <si>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</si>
  <si>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</si>
  <si>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</si>
  <si>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</si>
  <si>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</si>
  <si>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</si>
  <si>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</si>
  <si>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</si>
  <si>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</si>
  <si>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</si>
  <si>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</si>
  <si>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</si>
  <si>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</si>
  <si>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</si>
  <si>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</si>
  <si>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</si>
  <si>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</si>
  <si>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</si>
  <si>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</si>
  <si>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</si>
  <si>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</si>
  <si>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</si>
  <si>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</si>
  <si>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</si>
  <si>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</si>
  <si>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</si>
  <si>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</si>
  <si>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</si>
  <si>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</si>
  <si>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</si>
  <si>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</si>
  <si>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</si>
  <si>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</si>
  <si>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</si>
  <si>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</si>
  <si>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</si>
  <si>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</si>
  <si>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</si>
  <si>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</si>
  <si>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</si>
  <si>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</si>
  <si>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</si>
  <si>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</si>
  <si>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</si>
  <si>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</si>
  <si>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</si>
  <si>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</si>
  <si>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</si>
  <si>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</si>
  <si>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</si>
  <si>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</si>
  <si>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</si>
  <si>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</si>
  <si>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</si>
  <si>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</si>
  <si>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</si>
  <si>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</si>
  <si>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</si>
  <si>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</si>
  <si>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</si>
  <si>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</si>
  <si>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</si>
  <si>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</si>
  <si>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</si>
  <si>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</si>
  <si>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</si>
  <si>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</si>
  <si>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</si>
  <si>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</si>
  <si>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</si>
  <si>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</si>
  <si>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</si>
  <si>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</si>
  <si>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</si>
  <si>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</si>
  <si>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</si>
  <si>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</si>
  <si>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</si>
  <si>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</si>
  <si>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</si>
  <si>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</si>
  <si>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</si>
  <si>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</si>
  <si>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</si>
  <si>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</si>
  <si>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</si>
  <si>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</si>
  <si>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</si>
  <si>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</si>
  <si>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</si>
  <si>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</si>
  <si>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</si>
  <si>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</si>
  <si>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</si>
  <si>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</si>
  <si>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</si>
  <si>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</si>
  <si>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</si>
  <si>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</si>
  <si>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</si>
  <si>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</si>
  <si>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</si>
  <si>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</si>
  <si>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</si>
  <si>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</si>
  <si>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</si>
  <si>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</si>
  <si>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</si>
  <si>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</si>
  <si>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</si>
  <si>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</si>
  <si>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</si>
  <si>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</si>
  <si>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</si>
  <si>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</si>
  <si>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</si>
  <si>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</si>
  <si>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</si>
  <si>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</si>
  <si>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</si>
  <si>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</si>
  <si>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</si>
  <si>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</si>
  <si>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</si>
  <si>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</si>
  <si>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</si>
  <si>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</si>
  <si>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</si>
  <si>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</si>
  <si>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</si>
  <si>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</si>
  <si>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</si>
  <si>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</si>
  <si>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</si>
  <si>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</si>
  <si>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</si>
  <si>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</si>
  <si>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</si>
  <si>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</si>
  <si>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</si>
  <si>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</si>
  <si>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</si>
  <si>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</si>
  <si>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</si>
  <si>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</si>
  <si>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</si>
  <si>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</si>
  <si>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</si>
  <si>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</si>
  <si>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</si>
  <si>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</si>
  <si>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</si>
  <si>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</si>
  <si>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</si>
  <si>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</si>
  <si>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</si>
  <si>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</si>
  <si>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</si>
  <si>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</si>
  <si>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</si>
  <si>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</si>
  <si>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</si>
  <si>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</si>
  <si>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</si>
  <si>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</si>
  <si>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</si>
  <si>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</si>
  <si>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</si>
  <si>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</si>
  <si>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</si>
  <si>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</si>
  <si>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</si>
  <si>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</si>
  <si>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</si>
  <si>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</si>
  <si>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</si>
  <si>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</si>
  <si>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</si>
  <si>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</si>
  <si>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</si>
  <si>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</si>
  <si>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</si>
  <si>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</si>
  <si>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</si>
  <si>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</si>
  <si>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</si>
  <si>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</si>
  <si>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</si>
  <si>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</si>
  <si>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</si>
  <si>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</si>
  <si>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</si>
  <si>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</si>
  <si>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</si>
  <si>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</si>
  <si>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</si>
  <si>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</si>
  <si>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</si>
  <si>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</si>
  <si>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</si>
  <si>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</si>
  <si>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</si>
  <si>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</si>
  <si>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</si>
  <si>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</si>
  <si>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</si>
  <si>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</si>
  <si>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</si>
  <si>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</si>
  <si>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</si>
  <si>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</si>
  <si>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</si>
  <si>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</si>
  <si>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</si>
  <si>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</si>
  <si>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</si>
  <si>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</si>
  <si>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</si>
  <si>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</si>
  <si>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</si>
  <si>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</si>
  <si>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</si>
  <si>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</si>
  <si>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</si>
  <si>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</si>
  <si>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</si>
  <si>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</si>
  <si>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</si>
  <si>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</si>
  <si>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</si>
  <si>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</si>
  <si>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</si>
  <si>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</si>
  <si>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</si>
  <si>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</si>
  <si>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</si>
  <si>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</si>
  <si>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</si>
  <si>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</si>
  <si>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</si>
  <si>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</si>
  <si>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</si>
  <si>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</si>
  <si>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</si>
  <si>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</si>
  <si>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</si>
  <si>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</si>
  <si>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</si>
  <si>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</si>
  <si>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</si>
  <si>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</si>
  <si>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</si>
  <si>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</si>
  <si>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</si>
  <si>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</si>
  <si>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</si>
  <si>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</si>
  <si>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</si>
  <si>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</si>
  <si>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</si>
  <si>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</si>
  <si>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</si>
  <si>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</si>
  <si>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</si>
  <si>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</si>
  <si>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</si>
  <si>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</si>
  <si>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</si>
  <si>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</si>
  <si>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</si>
  <si>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</si>
  <si>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</si>
  <si>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</si>
  <si>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</si>
  <si>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</si>
  <si>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</si>
  <si>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</si>
  <si>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</si>
  <si>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</si>
  <si>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</si>
  <si>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</si>
  <si>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</si>
  <si>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</si>
  <si>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</si>
  <si>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</si>
  <si>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</si>
  <si>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</si>
  <si>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</si>
  <si>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</si>
  <si>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</si>
  <si>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</si>
  <si>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</si>
  <si>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</si>
  <si>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</si>
  <si>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</si>
  <si>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</si>
  <si>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</si>
  <si>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</si>
  <si>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</si>
  <si>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</si>
  <si>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</si>
  <si>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</si>
  <si>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</si>
  <si>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</si>
  <si>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</si>
  <si>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</si>
  <si>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</si>
  <si>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</si>
  <si>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</si>
  <si>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</si>
  <si>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</si>
  <si>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</si>
  <si>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</si>
  <si>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</si>
  <si>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</si>
  <si>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</si>
  <si>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</si>
  <si>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</si>
  <si>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</si>
  <si>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</si>
  <si>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</si>
  <si>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</si>
  <si>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</si>
  <si>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</si>
  <si>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</si>
  <si>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</si>
  <si>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</si>
  <si>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</si>
  <si>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</si>
  <si>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</si>
  <si>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</si>
  <si>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</si>
  <si>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</si>
  <si>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</si>
  <si>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</si>
  <si>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</si>
  <si>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</si>
  <si>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</si>
  <si>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</si>
  <si>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</si>
  <si>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</si>
  <si>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</si>
  <si>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</si>
  <si>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</si>
  <si>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</si>
  <si>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</si>
  <si>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</si>
  <si>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</si>
  <si>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</si>
  <si>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</si>
  <si>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</si>
  <si>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</si>
  <si>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</si>
  <si>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</si>
  <si>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</si>
  <si>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</si>
  <si>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</si>
  <si>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</si>
  <si>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</si>
  <si>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</si>
  <si>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</si>
  <si>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</si>
  <si>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</si>
  <si>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</si>
  <si>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</si>
  <si>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</si>
  <si>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</si>
  <si>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</si>
  <si>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</si>
  <si>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</si>
  <si>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</si>
  <si>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</si>
  <si>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</si>
  <si>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</si>
  <si>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</si>
  <si>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</si>
  <si>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</si>
  <si>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</si>
  <si>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</si>
  <si>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</si>
  <si>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</si>
  <si>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</si>
  <si>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</si>
  <si>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</si>
  <si>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</si>
  <si>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</si>
  <si>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</si>
  <si>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</si>
  <si>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</si>
  <si>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</si>
  <si>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</si>
  <si>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</si>
  <si>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</si>
  <si>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</si>
  <si>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</si>
  <si>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</si>
  <si>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</si>
  <si>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</si>
  <si>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</si>
  <si>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</si>
  <si>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</si>
  <si>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</si>
  <si>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</si>
  <si>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</si>
  <si>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</si>
  <si>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</si>
  <si>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</si>
  <si>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</si>
  <si>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</si>
  <si>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</si>
  <si>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</si>
  <si>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</si>
  <si>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</si>
  <si>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</si>
  <si>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</si>
  <si>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</si>
  <si>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</si>
  <si>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</si>
  <si>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</si>
  <si>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</si>
  <si>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</si>
  <si>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</si>
  <si>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</si>
  <si>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</si>
  <si>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</si>
  <si>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</si>
  <si>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</si>
  <si>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</si>
  <si>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</si>
  <si>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</si>
  <si>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</si>
  <si>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</si>
  <si>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</si>
  <si>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</si>
  <si>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</si>
  <si>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</si>
  <si>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</si>
  <si>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</si>
  <si>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</si>
  <si>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</si>
  <si>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</si>
  <si>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</si>
  <si>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</si>
  <si>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</si>
  <si>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</si>
  <si>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</si>
  <si>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</si>
  <si>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</si>
  <si>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</si>
  <si>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</si>
  <si>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</si>
  <si>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</si>
  <si>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</si>
  <si>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</si>
  <si>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</si>
  <si>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</si>
  <si>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</si>
  <si>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</si>
  <si>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</si>
  <si>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</si>
  <si>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</si>
  <si>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</si>
  <si>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</si>
  <si>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</si>
  <si>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</si>
  <si>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</si>
  <si>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</si>
  <si>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</si>
  <si>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</si>
  <si>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</si>
  <si>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</si>
  <si>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</si>
  <si>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</si>
  <si>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</si>
  <si>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</si>
  <si>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</si>
  <si>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</si>
  <si>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</si>
  <si>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</si>
  <si>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</si>
  <si>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</si>
  <si>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</si>
  <si>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</si>
  <si>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</si>
  <si>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</si>
  <si>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</si>
  <si>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</si>
  <si>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</si>
  <si>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</si>
  <si>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</si>
  <si>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</si>
  <si>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</si>
  <si>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</si>
  <si>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</si>
  <si>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</si>
  <si>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</si>
  <si>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</si>
  <si>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</si>
  <si>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</si>
  <si>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</si>
  <si>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</si>
  <si>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</si>
  <si>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</si>
  <si>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</si>
  <si>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</si>
  <si>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</si>
  <si>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</si>
  <si>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</si>
  <si>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</si>
  <si>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</si>
  <si>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</si>
  <si>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</si>
  <si>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</si>
  <si>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</si>
  <si>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</si>
  <si>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</si>
  <si>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</si>
  <si>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</si>
  <si>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</si>
  <si>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</si>
  <si>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</si>
  <si>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</si>
  <si>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</si>
  <si>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</si>
  <si>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</si>
  <si>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</si>
  <si>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</si>
  <si>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</si>
  <si>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</si>
  <si>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</si>
  <si>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</si>
  <si>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</si>
  <si>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</si>
  <si>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</si>
  <si>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</si>
  <si>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</si>
  <si>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</si>
  <si>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</si>
  <si>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</si>
  <si>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</si>
  <si>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</si>
  <si>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</si>
  <si>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</si>
  <si>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</si>
  <si>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</si>
  <si>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</si>
  <si>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</si>
  <si>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</si>
  <si>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</si>
  <si>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</si>
  <si>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</si>
  <si>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</si>
  <si>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</si>
  <si>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</si>
  <si>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</si>
  <si>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</si>
  <si>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</si>
  <si>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</si>
  <si>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</si>
  <si>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</si>
  <si>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</si>
  <si>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</si>
  <si>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</si>
  <si>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</si>
  <si>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</si>
  <si>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</si>
  <si>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</si>
  <si>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</si>
  <si>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</si>
  <si>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</si>
  <si>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</si>
  <si>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</si>
  <si>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</si>
  <si>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</si>
  <si>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</si>
  <si>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</si>
  <si>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</si>
  <si>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</si>
  <si>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</si>
  <si>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</si>
  <si>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</si>
  <si>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</si>
  <si>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</si>
  <si>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</si>
  <si>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</si>
  <si>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</si>
  <si>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</si>
  <si>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</si>
  <si>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</si>
  <si>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</si>
  <si>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</si>
  <si>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</si>
  <si>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</si>
  <si>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</si>
  <si>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</si>
  <si>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</si>
  <si>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</si>
  <si>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</si>
  <si>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</si>
  <si>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</si>
  <si>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</si>
  <si>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</si>
  <si>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</si>
  <si>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</si>
  <si>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</si>
  <si>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</si>
  <si>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</si>
  <si>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</si>
  <si>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</si>
  <si>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</si>
  <si>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</si>
  <si>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</si>
  <si>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</si>
  <si>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</si>
  <si>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</si>
  <si>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</si>
  <si>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</si>
  <si>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</si>
  <si>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</si>
  <si>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</si>
  <si>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</si>
  <si>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</si>
  <si>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</si>
  <si>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</si>
  <si>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</si>
  <si>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</si>
  <si>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</si>
  <si>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</si>
  <si>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</si>
  <si>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</si>
  <si>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</si>
  <si>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</si>
  <si>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</si>
  <si>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</si>
  <si>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</si>
  <si>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</si>
  <si>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</si>
  <si>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</si>
  <si>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</si>
  <si>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</si>
  <si>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</si>
  <si>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</si>
  <si>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</si>
  <si>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</si>
  <si>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</si>
  <si>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</si>
  <si>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</si>
  <si>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</si>
  <si>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</si>
  <si>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</si>
  <si>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</si>
  <si>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</si>
  <si>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</si>
  <si>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</si>
  <si>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</si>
  <si>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</si>
  <si>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</si>
  <si>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</si>
  <si>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</si>
  <si>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</si>
  <si>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</si>
  <si>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</si>
  <si>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</si>
  <si>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</si>
  <si>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</si>
  <si>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</si>
  <si>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</si>
  <si>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</si>
  <si>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</si>
  <si>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</si>
  <si>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</si>
  <si>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</si>
  <si>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</si>
  <si>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</si>
  <si>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</si>
  <si>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</si>
  <si>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</si>
  <si>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</si>
  <si>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</si>
  <si>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</si>
  <si>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</si>
  <si>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</si>
  <si>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</si>
  <si>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</si>
  <si>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</si>
  <si>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</si>
  <si>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</si>
  <si>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</si>
  <si>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</si>
  <si>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</si>
  <si>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</si>
  <si>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</si>
  <si>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</si>
  <si>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</si>
  <si>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</si>
  <si>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</si>
  <si>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</si>
  <si>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</si>
  <si>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</si>
  <si>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</si>
  <si>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</si>
  <si>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</si>
  <si>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</si>
  <si>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</si>
  <si>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</si>
  <si>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</si>
  <si>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</si>
  <si>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</si>
  <si>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</si>
  <si>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</si>
  <si>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</si>
  <si>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</si>
  <si>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</si>
  <si>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</si>
  <si>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</si>
  <si>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</si>
  <si>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</si>
  <si>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</si>
  <si>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</si>
  <si>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</si>
  <si>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</si>
  <si>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</si>
  <si>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</si>
  <si>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</si>
  <si>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</si>
  <si>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</si>
  <si>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</si>
  <si>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</si>
  <si>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</si>
  <si>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</si>
  <si>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</si>
  <si>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</si>
  <si>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</si>
  <si>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</si>
  <si>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</si>
  <si>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</si>
  <si>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</si>
  <si>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</si>
  <si>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</si>
  <si>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</si>
  <si>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</si>
  <si>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</si>
  <si>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</si>
  <si>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</si>
  <si>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</si>
  <si>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</si>
  <si>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</si>
  <si>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</si>
  <si>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</si>
  <si>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</si>
  <si>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</si>
  <si>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</si>
  <si>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</si>
  <si>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</si>
  <si>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</si>
  <si>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</si>
  <si>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</si>
  <si>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</si>
  <si>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</si>
  <si>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</si>
  <si>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</si>
  <si>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</si>
  <si>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</si>
  <si>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</si>
  <si>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</si>
  <si>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</si>
  <si>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</si>
  <si>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</si>
  <si>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</si>
  <si>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</si>
  <si>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</si>
  <si>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</si>
  <si>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</si>
  <si>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</si>
  <si>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</si>
  <si>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</si>
  <si>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</si>
  <si>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</si>
  <si>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</si>
  <si>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</si>
  <si>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</si>
  <si>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</si>
  <si>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</si>
  <si>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</si>
  <si>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</si>
  <si>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</si>
  <si>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</si>
  <si>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</si>
  <si>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</si>
  <si>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</si>
  <si>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</si>
  <si>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</si>
  <si>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</si>
  <si>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</si>
  <si>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</si>
  <si>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</si>
  <si>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</si>
  <si>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</si>
  <si>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</si>
  <si>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</si>
  <si>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</si>
  <si>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</si>
  <si>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</si>
  <si>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</si>
  <si>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</si>
  <si>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</si>
  <si>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</si>
  <si>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</si>
  <si>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</si>
  <si>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</si>
  <si>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</si>
  <si>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</si>
  <si>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</si>
  <si>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</si>
  <si>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</si>
  <si>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</si>
  <si>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</si>
  <si>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</si>
  <si>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</si>
  <si>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</si>
  <si>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</si>
  <si>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</si>
  <si>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</si>
  <si>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</si>
  <si>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</si>
  <si>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</si>
  <si>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</si>
  <si>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</si>
  <si>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</si>
  <si>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</si>
  <si>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</si>
  <si>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</si>
  <si>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</si>
  <si>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</si>
  <si>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</si>
  <si>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</si>
  <si>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</si>
  <si>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</si>
  <si>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</si>
  <si>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</si>
  <si>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</si>
  <si>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</si>
  <si>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</si>
  <si>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</si>
  <si>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</si>
  <si>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</si>
  <si>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</si>
  <si>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</si>
  <si>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</si>
  <si>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</si>
  <si>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</si>
  <si>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</si>
  <si>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</si>
  <si>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</si>
  <si>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</si>
  <si>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</si>
  <si>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</si>
  <si>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</si>
  <si>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</si>
  <si>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</si>
  <si>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</si>
  <si>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</si>
  <si>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</si>
  <si>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</si>
  <si>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</si>
  <si>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</si>
  <si>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</si>
  <si>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</si>
  <si>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</si>
  <si>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</si>
  <si>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</si>
  <si>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</si>
  <si>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</si>
  <si>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</si>
  <si>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</si>
  <si>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</si>
  <si>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</si>
  <si>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</si>
  <si>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</si>
  <si>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</si>
  <si>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</si>
  <si>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</si>
  <si>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</si>
  <si>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</si>
  <si>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</si>
  <si>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</si>
  <si>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</si>
  <si>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</si>
  <si>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</si>
  <si>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</si>
  <si>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</si>
  <si>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</si>
  <si>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</si>
  <si>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</si>
  <si>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</si>
  <si>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</si>
  <si>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</si>
  <si>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</si>
  <si>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</si>
  <si>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</si>
  <si>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</si>
  <si>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</si>
  <si>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</si>
  <si>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</si>
  <si>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</si>
  <si>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</si>
  <si>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</si>
  <si>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</si>
  <si>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</si>
  <si>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</si>
  <si>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</si>
  <si>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</si>
  <si>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</si>
  <si>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</si>
  <si>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</si>
  <si>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</si>
  <si>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</si>
  <si>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</si>
  <si>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</si>
  <si>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</si>
  <si>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</si>
  <si>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</si>
  <si>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</si>
  <si>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</si>
  <si>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</si>
  <si>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</si>
  <si>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</si>
  <si>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</si>
  <si>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</si>
  <si>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</si>
  <si>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</si>
  <si>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</si>
  <si>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</si>
  <si>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</si>
  <si>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</si>
  <si>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</si>
  <si>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</si>
  <si>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</si>
  <si>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</si>
  <si>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</si>
  <si>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</si>
  <si>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</si>
  <si>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</si>
  <si>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</si>
  <si>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</si>
  <si>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</si>
  <si>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</si>
  <si>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</si>
  <si>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</si>
  <si>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</si>
  <si>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</si>
  <si>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</si>
  <si>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</si>
  <si>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</si>
  <si>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</si>
  <si>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</si>
  <si>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</si>
  <si>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</si>
  <si>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</si>
  <si>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</si>
  <si>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</si>
  <si>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</si>
  <si>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</si>
  <si>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</si>
  <si>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</si>
  <si>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</si>
  <si>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</si>
  <si>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</si>
  <si>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</si>
  <si>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</si>
  <si>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</si>
  <si>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</si>
  <si>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</si>
  <si>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</si>
  <si>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</si>
  <si>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</si>
  <si>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</si>
  <si>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</si>
  <si>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</si>
  <si>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</si>
  <si>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</si>
  <si>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</si>
  <si>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</si>
  <si>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</si>
  <si>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</si>
  <si>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</si>
  <si>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</si>
  <si>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</si>
  <si>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</si>
  <si>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</si>
  <si>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</si>
  <si>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</si>
  <si>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</si>
  <si>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</si>
  <si>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</si>
  <si>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</si>
  <si>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</si>
  <si>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</si>
  <si>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</si>
  <si>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</si>
  <si>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</si>
  <si>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</si>
  <si>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</si>
  <si>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</si>
  <si>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</si>
  <si>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</si>
  <si>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</si>
  <si>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</si>
  <si>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</si>
  <si>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</si>
  <si>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</si>
  <si>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</si>
  <si>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</si>
  <si>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</si>
  <si>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</si>
  <si>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</si>
  <si>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</si>
  <si>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</si>
  <si>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</si>
  <si>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</si>
  <si>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</si>
  <si>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</si>
  <si>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</si>
  <si>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</si>
  <si>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</si>
  <si>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</si>
  <si>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</si>
  <si>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</si>
  <si>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</si>
  <si>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</si>
  <si>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</si>
  <si>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</si>
  <si>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</si>
  <si>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</si>
  <si>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</si>
  <si>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</si>
  <si>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</si>
  <si>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</si>
  <si>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</si>
  <si>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</si>
  <si>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</si>
  <si>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</si>
  <si>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</si>
  <si>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</si>
  <si>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</si>
  <si>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</si>
  <si>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</si>
  <si>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</si>
  <si>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</si>
  <si>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</si>
  <si>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</si>
  <si>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</si>
  <si>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</si>
  <si>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</si>
  <si>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</si>
  <si>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</si>
  <si>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</si>
  <si>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</si>
  <si>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</si>
  <si>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</si>
  <si>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</si>
  <si>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</si>
  <si>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</si>
  <si>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</si>
  <si>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</si>
  <si>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</si>
  <si>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</si>
  <si>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</si>
  <si>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</si>
  <si>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</si>
  <si>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</si>
  <si>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</si>
  <si>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</si>
  <si>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</si>
  <si>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</si>
  <si>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</si>
  <si>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</si>
  <si>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</si>
  <si>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</si>
  <si>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</si>
  <si>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</si>
  <si>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</si>
  <si>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</si>
  <si>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</si>
  <si>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</si>
  <si>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</si>
  <si>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</si>
  <si>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</si>
  <si>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</si>
  <si>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</si>
  <si>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</si>
  <si>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</si>
  <si>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</si>
  <si>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</si>
  <si>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</si>
  <si>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</si>
  <si>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</si>
  <si>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</si>
  <si>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</si>
  <si>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</si>
  <si>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</si>
  <si>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</si>
  <si>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</si>
  <si>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</si>
  <si>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</si>
  <si>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</si>
  <si>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</si>
  <si>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</si>
  <si>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</si>
  <si>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</si>
  <si>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</si>
  <si>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</si>
  <si>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</si>
  <si>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</si>
  <si>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</si>
  <si>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</si>
  <si>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</si>
  <si>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</si>
  <si>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</si>
  <si>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</si>
  <si>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</si>
  <si>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</si>
  <si>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</si>
  <si>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</si>
  <si>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</si>
  <si>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</si>
  <si>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</si>
  <si>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</si>
  <si>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</si>
  <si>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</si>
  <si>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</si>
  <si>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</si>
  <si>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</si>
  <si>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</si>
  <si>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</si>
  <si>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</si>
  <si>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</si>
  <si>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</si>
  <si>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</si>
  <si>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</si>
  <si>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</si>
  <si>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</si>
  <si>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</si>
  <si>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</si>
  <si>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</si>
  <si>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</si>
  <si>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</si>
  <si>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</si>
  <si>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</si>
  <si>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</si>
  <si>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</si>
  <si>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</si>
  <si>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</si>
  <si>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</si>
  <si>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</si>
  <si>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</si>
  <si>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</si>
  <si>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</si>
  <si>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</si>
  <si>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</si>
  <si>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</si>
  <si>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</si>
  <si>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</si>
  <si>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</si>
  <si>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</si>
  <si>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</si>
  <si>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</si>
  <si>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</si>
  <si>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</si>
  <si>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</si>
  <si>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</si>
  <si>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</si>
  <si>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</si>
  <si>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</si>
  <si>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</si>
  <si>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</si>
  <si>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</si>
  <si>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</si>
  <si>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</si>
  <si>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</si>
  <si>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</si>
  <si>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</si>
  <si>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</si>
  <si>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</si>
  <si>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</si>
  <si>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</si>
  <si>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</si>
  <si>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</si>
  <si>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</si>
  <si>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</si>
  <si>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</si>
  <si>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</si>
  <si>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</si>
  <si>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</si>
  <si>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</si>
  <si>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</si>
  <si>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</si>
  <si>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</si>
  <si>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</si>
  <si>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</si>
  <si>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</si>
  <si>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</si>
  <si>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</si>
  <si>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</si>
  <si>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</si>
  <si>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</si>
  <si>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</si>
  <si>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</si>
  <si>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</si>
  <si>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</si>
  <si>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</si>
  <si>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</si>
  <si>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</si>
  <si>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</si>
  <si>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</si>
  <si>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</si>
  <si>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</si>
  <si>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</si>
  <si>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</si>
  <si>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</si>
  <si>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</si>
  <si>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</si>
  <si>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</si>
  <si>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</si>
  <si>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</si>
  <si>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</si>
  <si>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</si>
  <si>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</si>
  <si>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</si>
  <si>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</si>
  <si>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</si>
  <si>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</si>
  <si>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</si>
  <si>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</si>
  <si>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</si>
  <si>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</si>
  <si>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</si>
  <si>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</si>
  <si>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</si>
  <si>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</si>
  <si>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</si>
  <si>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</si>
  <si>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</si>
  <si>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</si>
  <si>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</si>
  <si>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</si>
  <si>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</si>
  <si>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</si>
  <si>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</si>
  <si>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</si>
  <si>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</si>
  <si>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</si>
  <si>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</si>
  <si>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</si>
  <si>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</si>
  <si>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</si>
  <si>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</si>
  <si>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</si>
  <si>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</si>
  <si>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</si>
  <si>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</si>
  <si>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</si>
  <si>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</si>
  <si>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</si>
  <si>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</si>
  <si>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</si>
  <si>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</si>
  <si>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</si>
  <si>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</si>
  <si>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</si>
  <si>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</si>
  <si>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</si>
  <si>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</si>
  <si>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</si>
  <si>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</si>
  <si>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</si>
  <si>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</si>
  <si>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</si>
  <si>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</si>
  <si>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</si>
  <si>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</si>
  <si>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</si>
  <si>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</si>
  <si>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</si>
  <si>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</si>
  <si>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</si>
  <si>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</si>
  <si>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</si>
  <si>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</si>
  <si>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</si>
  <si>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</si>
  <si>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</si>
  <si>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</si>
  <si>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</si>
  <si>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</si>
  <si>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</si>
  <si>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</si>
  <si>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</si>
  <si>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</si>
  <si>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</si>
  <si>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</si>
  <si>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</si>
  <si>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</si>
  <si>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</si>
  <si>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</si>
  <si>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</si>
  <si>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</si>
  <si>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</si>
  <si>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</si>
  <si>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</si>
  <si>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</si>
  <si>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</si>
  <si>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</si>
  <si>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</si>
  <si>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</si>
  <si>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</si>
  <si>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</si>
  <si>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</si>
  <si>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</si>
  <si>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</si>
  <si>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</si>
  <si>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</si>
  <si>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</si>
  <si>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</si>
  <si>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</si>
  <si>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</si>
  <si>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</si>
  <si>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</si>
  <si>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</si>
  <si>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</si>
  <si>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</si>
  <si>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</si>
  <si>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</si>
  <si>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</si>
  <si>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</si>
  <si>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</si>
  <si>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</si>
  <si>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</si>
  <si>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</si>
  <si>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</si>
  <si>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</si>
  <si>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</si>
  <si>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</si>
  <si>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</si>
  <si>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</si>
  <si>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</si>
  <si>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</si>
  <si>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</si>
  <si>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</si>
  <si>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</si>
  <si>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</si>
  <si>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</si>
  <si>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</si>
  <si>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</si>
  <si>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</si>
  <si>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</si>
  <si>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</si>
  <si>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</si>
  <si>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</si>
  <si>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</si>
  <si>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</si>
  <si>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</si>
  <si>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</si>
  <si>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</si>
  <si>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</si>
  <si>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</si>
  <si>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</si>
  <si>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</si>
  <si>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</si>
  <si>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</si>
  <si>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</si>
  <si>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</si>
  <si>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</si>
  <si>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</si>
  <si>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</si>
  <si>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</si>
  <si>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</si>
  <si>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</si>
  <si>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</si>
  <si>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</si>
  <si>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</si>
  <si>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</si>
  <si>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</si>
  <si>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</si>
  <si>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</si>
  <si>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</si>
  <si>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</si>
  <si>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</si>
  <si>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</si>
  <si>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</si>
  <si>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</si>
  <si>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</si>
  <si>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</si>
  <si>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</si>
  <si>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</si>
  <si>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</si>
  <si>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</si>
  <si>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</si>
  <si>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</si>
  <si>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</si>
  <si>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</si>
  <si>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</si>
  <si>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</si>
  <si>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</si>
  <si>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</si>
  <si>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</si>
  <si>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</si>
  <si>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</si>
  <si>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</si>
  <si>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</si>
  <si>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</si>
  <si>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</si>
  <si>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</si>
  <si>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</si>
  <si>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</si>
  <si>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</si>
  <si>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</si>
  <si>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</si>
  <si>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</si>
  <si>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</si>
  <si>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</si>
  <si>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</si>
  <si>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</si>
  <si>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</si>
  <si>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</si>
  <si>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</si>
  <si>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</si>
  <si>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</si>
  <si>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</si>
  <si>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</si>
  <si>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</si>
  <si>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</si>
  <si>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</si>
  <si>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</si>
  <si>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</si>
  <si>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</si>
  <si>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</si>
  <si>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</si>
  <si>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</si>
  <si>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</si>
  <si>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</si>
  <si>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</si>
  <si>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</si>
  <si>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</si>
  <si>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</si>
  <si>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</si>
  <si>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</si>
  <si>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</si>
  <si>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</si>
  <si>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</si>
  <si>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</si>
  <si>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</si>
  <si>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</si>
  <si>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</si>
  <si>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</si>
  <si>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</si>
  <si>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</si>
  <si>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</si>
  <si>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</si>
  <si>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</si>
  <si>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</si>
  <si>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</si>
  <si>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</si>
  <si>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</si>
  <si>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</si>
  <si>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</si>
  <si>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</si>
  <si>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</si>
  <si>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</si>
  <si>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</si>
  <si>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</si>
  <si>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</si>
  <si>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</si>
  <si>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</si>
  <si>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</si>
  <si>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</si>
  <si>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</si>
  <si>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</si>
  <si>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</si>
  <si>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</si>
  <si>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</si>
  <si>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</si>
  <si>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</si>
  <si>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</si>
  <si>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</si>
  <si>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</si>
  <si>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</si>
  <si>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</si>
  <si>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</si>
  <si>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</si>
  <si>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</si>
  <si>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</si>
  <si>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</si>
  <si>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</si>
  <si>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</si>
  <si>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</si>
  <si>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</si>
  <si>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</si>
  <si>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</si>
  <si>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</si>
  <si>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</si>
  <si>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</si>
  <si>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</si>
  <si>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</si>
  <si>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</si>
  <si>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</si>
  <si>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</si>
  <si>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</si>
  <si>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</si>
  <si>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</si>
  <si>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</si>
  <si>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</si>
  <si>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</si>
  <si>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</si>
  <si>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</si>
  <si>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</si>
  <si>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</si>
  <si>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</si>
  <si>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</si>
  <si>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</si>
  <si>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</si>
  <si>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</si>
  <si>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</si>
  <si>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</si>
  <si>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</si>
  <si>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</si>
  <si>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</si>
  <si>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</si>
  <si>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</si>
  <si>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</si>
  <si>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</si>
  <si>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</si>
  <si>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</si>
  <si>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</si>
  <si>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</si>
  <si>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</si>
  <si>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</si>
  <si>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</si>
  <si>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</si>
  <si>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</si>
  <si>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</si>
  <si>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</si>
  <si>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</si>
  <si>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</si>
  <si>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</si>
  <si>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</si>
  <si>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</si>
  <si>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</si>
  <si>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</si>
  <si>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</si>
  <si>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</si>
  <si>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</si>
  <si>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</si>
  <si>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</si>
  <si>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</si>
  <si>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</si>
  <si>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</si>
  <si>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</si>
  <si>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</si>
  <si>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</si>
  <si>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</si>
  <si>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</si>
  <si>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</si>
  <si>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</si>
  <si>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</si>
  <si>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</si>
  <si>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</si>
  <si>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</si>
  <si>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</si>
  <si>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</si>
  <si>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</si>
  <si>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</si>
  <si>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</si>
  <si>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</si>
  <si>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</si>
  <si>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</si>
  <si>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</si>
  <si>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</si>
  <si>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</si>
  <si>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</si>
  <si>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</si>
  <si>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</si>
  <si>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</si>
  <si>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</si>
  <si>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</si>
  <si>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</si>
  <si>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</si>
  <si>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</si>
  <si>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</si>
  <si>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</si>
  <si>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</si>
  <si>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</si>
  <si>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</si>
  <si>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</si>
  <si>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</si>
  <si>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</si>
  <si>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</si>
  <si>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</si>
  <si>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</si>
  <si>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</si>
  <si>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</si>
  <si>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</si>
  <si>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</si>
  <si>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</si>
  <si>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</si>
  <si>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</si>
  <si>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</si>
  <si>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</si>
  <si>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</si>
  <si>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</si>
  <si>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</si>
  <si>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</si>
  <si>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</si>
  <si>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</si>
  <si>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</si>
  <si>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</si>
  <si>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</si>
  <si>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</si>
  <si>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</si>
  <si>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</si>
  <si>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</si>
  <si>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</si>
  <si>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</si>
  <si>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</si>
  <si>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</si>
  <si>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</si>
  <si>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</si>
  <si>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</si>
  <si>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</si>
  <si>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</si>
  <si>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</si>
  <si>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</si>
  <si>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</si>
  <si>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</si>
  <si>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</si>
  <si>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</si>
  <si>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</si>
  <si>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</si>
  <si>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</si>
  <si>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</si>
  <si>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</si>
  <si>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</si>
  <si>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</si>
  <si>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</si>
  <si>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</si>
  <si>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</si>
  <si>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</si>
  <si>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</si>
  <si>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</si>
  <si>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</si>
  <si>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</si>
  <si>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</si>
  <si>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</si>
  <si>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</si>
  <si>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</si>
  <si>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</si>
  <si>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</si>
  <si>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</si>
  <si>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</si>
  <si>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</si>
  <si>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</si>
  <si>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</si>
  <si>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</si>
  <si>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</si>
  <si>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</si>
  <si>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</si>
  <si>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</si>
  <si>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</si>
  <si>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</si>
  <si>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</si>
  <si>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</si>
  <si>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</si>
  <si>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</si>
  <si>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</si>
  <si>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</si>
  <si>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</si>
  <si>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</si>
  <si>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</si>
  <si>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</si>
  <si>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</si>
  <si>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</si>
  <si>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</si>
  <si>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</si>
  <si>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</si>
  <si>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</si>
  <si>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</si>
  <si>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</si>
  <si>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</si>
  <si>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</si>
  <si>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</si>
  <si>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</si>
  <si>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</si>
  <si>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</si>
  <si>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</si>
  <si>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</si>
  <si>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</si>
  <si>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</si>
  <si>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</si>
  <si>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</si>
  <si>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</si>
  <si>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</si>
  <si>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</si>
  <si>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</si>
  <si>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</si>
  <si>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</si>
  <si>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</si>
  <si>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</si>
  <si>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</si>
  <si>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</si>
  <si>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</si>
  <si>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</si>
  <si>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</si>
  <si>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</si>
  <si>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</si>
  <si>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</si>
  <si>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</si>
  <si>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</si>
  <si>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</si>
  <si>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</si>
  <si>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</si>
  <si>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</si>
  <si>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</si>
  <si>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</si>
  <si>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</si>
  <si>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</si>
  <si>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</si>
  <si>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</si>
  <si>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</si>
  <si>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</si>
  <si>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</si>
  <si>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</si>
  <si>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</si>
  <si>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</si>
  <si>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</si>
  <si>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</si>
  <si>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</si>
  <si>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</si>
  <si>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</si>
  <si>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</si>
  <si>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</si>
  <si>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</si>
  <si>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</si>
  <si>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</si>
  <si>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</si>
  <si>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</si>
  <si>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</si>
  <si>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</si>
  <si>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</si>
  <si>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</si>
  <si>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</si>
  <si>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</si>
  <si>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</si>
  <si>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</si>
  <si>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</si>
  <si>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</si>
  <si>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</si>
  <si>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</si>
  <si>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</si>
  <si>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</si>
  <si>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</si>
  <si>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</si>
  <si>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</si>
  <si>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</si>
  <si>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</si>
  <si>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</si>
  <si>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</si>
  <si>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</si>
  <si>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</si>
  <si>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</si>
  <si>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</si>
  <si>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</si>
  <si>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</si>
  <si>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</si>
  <si>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</si>
  <si>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</si>
  <si>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</si>
  <si>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</si>
  <si>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</si>
  <si>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</si>
  <si>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</si>
  <si>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</si>
  <si>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</si>
  <si>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</si>
  <si>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</si>
  <si>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</si>
  <si>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</si>
  <si>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</si>
  <si>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</si>
  <si>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</si>
  <si>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</si>
  <si>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</si>
  <si>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</si>
  <si>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</si>
  <si>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</si>
  <si>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</si>
  <si>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</si>
  <si>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</si>
  <si>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</si>
  <si>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</si>
  <si>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</si>
  <si>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</si>
  <si>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</si>
  <si>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</si>
  <si>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</si>
  <si>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</si>
  <si>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</si>
  <si>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</si>
  <si>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</si>
  <si>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</si>
  <si>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</si>
  <si>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</si>
  <si>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</si>
  <si>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</si>
  <si>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</si>
  <si>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</si>
  <si>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</si>
  <si>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</si>
  <si>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</si>
  <si>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</si>
  <si>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</si>
  <si>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</si>
  <si>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</si>
  <si>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</si>
  <si>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</si>
  <si>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</si>
  <si>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</si>
  <si>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</si>
  <si>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</si>
  <si>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</si>
  <si>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</si>
  <si>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</si>
  <si>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</si>
  <si>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</si>
  <si>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</si>
  <si>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</si>
  <si>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</si>
  <si>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</si>
  <si>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</si>
  <si>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</si>
  <si>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</si>
  <si>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</si>
  <si>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</si>
  <si>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</si>
  <si>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</si>
  <si>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</si>
  <si>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</si>
  <si>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</si>
  <si>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</si>
  <si>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</si>
  <si>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</si>
  <si>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</si>
  <si>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</si>
  <si>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</si>
  <si>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</si>
  <si>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</si>
  <si>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</si>
  <si>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</si>
  <si>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</si>
  <si>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</si>
  <si>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</si>
  <si>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</si>
  <si>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</si>
  <si>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</si>
  <si>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</si>
  <si>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</si>
  <si>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</si>
  <si>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</si>
  <si>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</si>
  <si>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</si>
  <si>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</si>
  <si>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</si>
  <si>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</si>
  <si>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</si>
  <si>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</si>
  <si>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</si>
  <si>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</si>
  <si>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</si>
  <si>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</si>
  <si>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</si>
  <si>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</si>
  <si>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</si>
  <si>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</si>
  <si>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</si>
  <si>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</si>
  <si>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</si>
  <si>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</si>
  <si>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</si>
  <si>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</si>
  <si>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</si>
  <si>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</si>
  <si>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</si>
  <si>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</si>
  <si>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</si>
  <si>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</si>
  <si>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</si>
  <si>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</si>
  <si>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</si>
  <si>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</si>
  <si>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</si>
  <si>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</si>
  <si>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</si>
  <si>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</si>
  <si>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</si>
  <si>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</si>
  <si>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</si>
  <si>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</si>
  <si>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</si>
  <si>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</si>
  <si>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</si>
  <si>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</si>
  <si>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</si>
  <si>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</si>
  <si>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</si>
  <si>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</si>
  <si>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</si>
  <si>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</si>
  <si>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</si>
  <si>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</si>
  <si>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</si>
  <si>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</si>
  <si>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</si>
  <si>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</si>
  <si>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</si>
  <si>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</si>
  <si>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</si>
  <si>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</si>
  <si>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</si>
  <si>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</si>
  <si>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</si>
  <si>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</si>
  <si>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</si>
  <si>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</si>
  <si>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</si>
  <si>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</si>
  <si>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</si>
  <si>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</si>
  <si>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</si>
  <si>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</si>
  <si>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</si>
  <si>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</si>
  <si>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</si>
  <si>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</si>
  <si>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</si>
  <si>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</si>
  <si>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</si>
  <si>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</si>
  <si>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</si>
  <si>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</si>
  <si>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</si>
  <si>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</si>
  <si>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</si>
  <si>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</si>
  <si>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</si>
  <si>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</si>
  <si>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</si>
  <si>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</si>
  <si>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</si>
  <si>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</si>
  <si>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</si>
  <si>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</si>
  <si>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</si>
  <si>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</si>
  <si>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</si>
  <si>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</si>
  <si>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</si>
  <si>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</si>
  <si>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</si>
  <si>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</si>
  <si>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</si>
  <si>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</si>
  <si>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</si>
  <si>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</si>
  <si>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</si>
  <si>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</si>
  <si>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</si>
  <si>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</si>
  <si>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</si>
  <si>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</si>
  <si>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</si>
  <si>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</si>
  <si>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</si>
  <si>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</si>
  <si>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</si>
  <si>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</si>
  <si>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</si>
  <si>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</si>
  <si>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</si>
  <si>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</si>
  <si>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</si>
  <si>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</si>
  <si>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</si>
  <si>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</si>
  <si>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</si>
  <si>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</si>
  <si>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</si>
  <si>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</si>
  <si>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</si>
  <si>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</si>
  <si>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</si>
  <si>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</si>
  <si>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</si>
  <si>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</si>
  <si>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</si>
  <si>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</si>
  <si>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</si>
  <si>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</si>
  <si>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</si>
  <si>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</si>
  <si>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</si>
  <si>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</si>
  <si>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</si>
  <si>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</si>
  <si>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</si>
  <si>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</si>
  <si>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</si>
  <si>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</si>
  <si>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</si>
  <si>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</si>
  <si>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</si>
  <si>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</si>
  <si>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</si>
  <si>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</si>
  <si>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</si>
  <si>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</si>
  <si>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</si>
  <si>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</si>
  <si>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</si>
  <si>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</si>
  <si>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</si>
  <si>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</si>
  <si>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</si>
  <si>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</si>
  <si>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</si>
  <si>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</si>
  <si>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</si>
  <si>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</si>
  <si>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</si>
  <si>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</si>
  <si>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</si>
  <si>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</si>
  <si>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</si>
  <si>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</si>
  <si>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</si>
  <si>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</si>
  <si>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</si>
  <si>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</si>
  <si>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</si>
  <si>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</si>
  <si>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</si>
  <si>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</si>
  <si>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</si>
  <si>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</si>
  <si>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</si>
  <si>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</si>
  <si>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</si>
  <si>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</si>
  <si>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</si>
  <si>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</si>
  <si>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</si>
  <si>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</si>
  <si>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</si>
  <si>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</si>
  <si>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</si>
  <si>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</si>
  <si>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</si>
  <si>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</si>
  <si>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</si>
  <si>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</si>
  <si>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</si>
  <si>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</si>
  <si>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</si>
  <si>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</si>
  <si>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</si>
  <si>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</si>
  <si>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</si>
  <si>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</si>
  <si>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</si>
  <si>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</si>
  <si>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</si>
  <si>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</si>
  <si>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</si>
  <si>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</si>
  <si>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</si>
  <si>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</si>
  <si>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</si>
  <si>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</si>
  <si>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</si>
  <si>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</si>
  <si>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</si>
  <si>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</si>
  <si>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</si>
  <si>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</si>
  <si>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</si>
  <si>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</si>
  <si>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</si>
  <si>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</si>
  <si>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</si>
  <si>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</si>
  <si>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</si>
  <si>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</si>
  <si>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</si>
  <si>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</si>
  <si>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</si>
  <si>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</si>
  <si>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</si>
  <si>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</si>
  <si>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</si>
  <si>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</si>
  <si>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</si>
  <si>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</si>
  <si>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</si>
  <si>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</si>
  <si>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</si>
  <si>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</si>
  <si>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</si>
  <si>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</si>
  <si>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</si>
  <si>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</si>
  <si>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</si>
  <si>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</si>
  <si>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</si>
  <si>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</si>
  <si>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</si>
  <si>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</si>
  <si>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</si>
  <si>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</si>
  <si>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</si>
  <si>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</si>
  <si>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</si>
  <si>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</si>
  <si>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</si>
  <si>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</si>
  <si>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</si>
  <si>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</si>
  <si>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</si>
  <si>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</si>
  <si>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</si>
  <si>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</si>
  <si>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</si>
  <si>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</si>
  <si>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</si>
  <si>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</si>
  <si>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</si>
  <si>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</si>
  <si>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</si>
  <si>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</si>
  <si>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</si>
  <si>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</si>
  <si>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</si>
  <si>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</si>
  <si>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</si>
  <si>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</si>
  <si>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</si>
  <si>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</si>
  <si>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</si>
  <si>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</si>
  <si>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</si>
  <si>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</si>
  <si>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</si>
  <si>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</si>
  <si>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</si>
  <si>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</si>
  <si>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</si>
  <si>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</si>
  <si>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</si>
  <si>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</si>
  <si>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</si>
  <si>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</si>
  <si>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</si>
  <si>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</si>
  <si>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</si>
  <si>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</si>
  <si>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</si>
  <si>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</si>
  <si>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</si>
  <si>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</si>
  <si>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</si>
  <si>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</si>
  <si>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</si>
  <si>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</si>
  <si>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</si>
  <si>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</si>
  <si>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</si>
  <si>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</si>
  <si>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</si>
  <si>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</si>
  <si>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</si>
  <si>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</si>
  <si>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</si>
  <si>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</si>
  <si>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</si>
  <si>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</si>
  <si>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</si>
  <si>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</si>
  <si>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</si>
  <si>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</si>
  <si>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</si>
  <si>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</si>
  <si>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</si>
  <si>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</si>
  <si>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</si>
  <si>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</si>
  <si>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</si>
  <si>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</si>
  <si>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</si>
  <si>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</si>
  <si>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</si>
  <si>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</si>
  <si>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</si>
  <si>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</si>
  <si>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</si>
  <si>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</si>
  <si>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</si>
  <si>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</si>
  <si>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</si>
  <si>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</si>
  <si>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</si>
  <si>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</si>
  <si>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</si>
  <si>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</si>
  <si>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</si>
  <si>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</si>
  <si>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</si>
  <si>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</si>
  <si>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</si>
  <si>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</si>
  <si>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</si>
  <si>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</si>
  <si>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</si>
  <si>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</si>
  <si>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</si>
  <si>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</si>
  <si>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</si>
  <si>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</si>
  <si>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</si>
  <si>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</si>
  <si>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</si>
  <si>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</si>
  <si>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</si>
  <si>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</si>
  <si>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</si>
  <si>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</si>
  <si>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</si>
  <si>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</si>
  <si>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</si>
  <si>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</si>
  <si>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</si>
  <si>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</si>
  <si>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</si>
  <si>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</si>
  <si>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</si>
  <si>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</si>
  <si>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</si>
  <si>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</si>
  <si>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</si>
  <si>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</si>
  <si>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</si>
  <si>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</si>
  <si>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</si>
  <si>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</si>
  <si>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</si>
  <si>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</si>
  <si>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</si>
  <si>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</si>
  <si>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</si>
  <si>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</si>
  <si>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</si>
  <si>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</si>
  <si>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</si>
  <si>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</si>
  <si>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</si>
  <si>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</si>
  <si>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</si>
  <si>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</si>
  <si>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</si>
  <si>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</si>
  <si>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</si>
  <si>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</si>
  <si>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</si>
  <si>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</si>
  <si>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</si>
  <si>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</si>
  <si>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</si>
  <si>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</si>
  <si>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</si>
  <si>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</si>
  <si>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</si>
  <si>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</si>
  <si>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</si>
  <si>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</si>
  <si>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</si>
  <si>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</si>
  <si>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</si>
  <si>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</si>
  <si>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</si>
  <si>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</si>
  <si>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</si>
  <si>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</si>
  <si>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</si>
  <si>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</si>
  <si>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</si>
  <si>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</si>
  <si>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</si>
  <si>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</si>
  <si>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</si>
  <si>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</si>
  <si>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</si>
  <si>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</si>
  <si>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</si>
  <si>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</si>
  <si>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</si>
  <si>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</si>
  <si>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</si>
  <si>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</si>
  <si>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</si>
  <si>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</si>
  <si>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</si>
  <si>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</si>
  <si>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</si>
  <si>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</si>
  <si>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</si>
  <si>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</si>
  <si>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</si>
  <si>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</si>
  <si>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</si>
  <si>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</si>
  <si>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</si>
  <si>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</si>
  <si>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</si>
  <si>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</si>
  <si>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</si>
  <si>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</si>
  <si>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</si>
  <si>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</si>
  <si>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</si>
  <si>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</si>
  <si>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</si>
  <si>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</si>
  <si>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</si>
  <si>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</si>
  <si>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</si>
  <si>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</si>
  <si>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</si>
  <si>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</si>
  <si>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</si>
  <si>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</si>
  <si>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</si>
  <si>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</si>
  <si>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</si>
  <si>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</si>
  <si>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</si>
  <si>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</si>
  <si>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</si>
  <si>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</si>
  <si>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</si>
  <si>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</si>
  <si>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</si>
  <si>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</si>
  <si>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</si>
  <si>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</si>
  <si>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</si>
  <si>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</si>
  <si>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</si>
  <si>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</si>
  <si>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</si>
  <si>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</si>
  <si>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</si>
  <si>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</si>
  <si>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</si>
  <si>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</si>
  <si>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</si>
  <si>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</si>
  <si>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</si>
  <si>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</si>
  <si>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</si>
  <si>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</si>
  <si>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</si>
  <si>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</si>
  <si>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</si>
  <si>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</si>
  <si>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</si>
  <si>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</si>
  <si>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</si>
  <si>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</si>
  <si>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</si>
  <si>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</si>
  <si>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</si>
  <si>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</si>
  <si>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</si>
  <si>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</si>
  <si>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</si>
  <si>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</si>
  <si>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</si>
  <si>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</si>
  <si>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</si>
  <si>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</si>
  <si>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</si>
  <si>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</si>
  <si>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</si>
  <si>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</si>
  <si>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</si>
  <si>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</si>
  <si>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</si>
  <si>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</si>
  <si>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</si>
  <si>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</si>
  <si>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</si>
  <si>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</si>
  <si>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</si>
  <si>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</si>
  <si>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</si>
  <si>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</si>
  <si>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</si>
  <si>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</si>
  <si>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</si>
  <si>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</si>
  <si>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</si>
  <si>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</si>
  <si>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</si>
  <si>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</si>
  <si>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</si>
  <si>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</si>
  <si>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</si>
  <si>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</si>
  <si>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</si>
  <si>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</si>
  <si>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</si>
  <si>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</si>
  <si>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</si>
  <si>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</si>
  <si>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</si>
  <si>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</si>
  <si>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</si>
  <si>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</si>
  <si>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</si>
  <si>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</si>
  <si>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</si>
  <si>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</si>
  <si>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</si>
  <si>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</si>
  <si>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</si>
  <si>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</si>
  <si>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</si>
  <si>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</si>
  <si>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</si>
  <si>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</si>
  <si>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</si>
  <si>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</si>
  <si>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</si>
  <si>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</si>
  <si>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</si>
  <si>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</si>
  <si>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</si>
  <si>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</si>
  <si>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</si>
  <si>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</si>
  <si>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</si>
  <si>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</si>
  <si>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</si>
  <si>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</si>
  <si>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</si>
  <si>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</si>
  <si>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</si>
  <si>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</si>
  <si>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</si>
  <si>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</si>
  <si>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</si>
  <si>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</si>
  <si>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</si>
  <si>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</si>
  <si>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</si>
  <si>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</si>
  <si>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</si>
  <si>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</si>
  <si>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</si>
  <si>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</si>
  <si>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</si>
  <si>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</si>
  <si>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</si>
  <si>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</si>
  <si>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</si>
  <si>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</si>
  <si>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</si>
  <si>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</si>
  <si>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</si>
  <si>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</si>
  <si>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</si>
  <si>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</si>
  <si>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</si>
  <si>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</si>
  <si>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</si>
  <si>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</si>
  <si>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</si>
  <si>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</si>
  <si>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</si>
  <si>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</si>
  <si>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</si>
  <si>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</si>
  <si>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</si>
  <si>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</si>
  <si>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</si>
  <si>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</si>
  <si>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</si>
  <si>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</si>
  <si>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</si>
  <si>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</si>
  <si>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</si>
  <si>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</si>
  <si>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</si>
  <si>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</si>
  <si>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</si>
  <si>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</si>
  <si>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</si>
  <si>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</si>
  <si>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</si>
  <si>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</si>
  <si>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</si>
  <si>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</si>
  <si>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</si>
  <si>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</si>
  <si>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</si>
  <si>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</si>
  <si>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</si>
  <si>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</si>
  <si>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</si>
  <si>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</si>
  <si>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</si>
  <si>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</si>
  <si>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</si>
  <si>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</si>
  <si>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</si>
  <si>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</si>
  <si>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</si>
  <si>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</si>
  <si>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</si>
  <si>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</si>
  <si>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</si>
  <si>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</si>
  <si>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</si>
  <si>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</si>
  <si>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</si>
  <si>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</si>
  <si>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</si>
  <si>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</si>
  <si>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</si>
  <si>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</si>
  <si>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</si>
  <si>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</si>
  <si>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</si>
  <si>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</si>
  <si>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</si>
  <si>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</si>
  <si>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</si>
  <si>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</si>
  <si>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</si>
  <si>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</si>
  <si>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</si>
  <si>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</si>
  <si>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</si>
  <si>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</si>
  <si>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</si>
  <si>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</si>
  <si>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</si>
  <si>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</si>
  <si>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</si>
  <si>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</si>
  <si>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</si>
  <si>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</si>
  <si>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</si>
  <si>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</si>
  <si>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</si>
  <si>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</si>
  <si>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</si>
  <si>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</si>
  <si>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</si>
  <si>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</si>
  <si>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</si>
  <si>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</si>
  <si>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</si>
  <si>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</si>
  <si>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</si>
  <si>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</si>
  <si>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</si>
  <si>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</si>
  <si>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</si>
  <si>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</si>
  <si>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</si>
  <si>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</si>
  <si>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</si>
  <si>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</si>
  <si>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</si>
  <si>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</si>
  <si>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</si>
  <si>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</si>
  <si>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</si>
  <si>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</si>
  <si>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</si>
  <si>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</si>
  <si>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</si>
  <si>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</si>
  <si>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</si>
  <si>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</si>
  <si>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</si>
  <si>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</si>
  <si>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</si>
  <si>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</si>
  <si>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</si>
  <si>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</si>
  <si>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</si>
  <si>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</si>
  <si>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</si>
  <si>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</si>
  <si>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</si>
  <si>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</si>
  <si>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</si>
  <si>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</si>
  <si>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</si>
  <si>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</si>
  <si>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</si>
  <si>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</si>
  <si>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</si>
  <si>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</si>
  <si>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</si>
  <si>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</si>
  <si>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</si>
  <si>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</si>
  <si>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</si>
  <si>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</si>
  <si>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</si>
  <si>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</si>
  <si>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</si>
  <si>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</si>
  <si>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</si>
  <si>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</si>
  <si>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</si>
  <si>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</si>
  <si>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</si>
  <si>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</si>
  <si>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</si>
  <si>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</si>
  <si>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</si>
  <si>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</si>
  <si>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</si>
  <si>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</si>
  <si>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</si>
  <si>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</si>
  <si>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</si>
  <si>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</si>
  <si>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</si>
  <si>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</si>
  <si>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</si>
  <si>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</si>
  <si>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</si>
  <si>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</si>
  <si>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</si>
  <si>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</si>
  <si>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</si>
  <si>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</si>
  <si>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</si>
  <si>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</si>
  <si>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</si>
  <si>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</si>
  <si>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</si>
  <si>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</si>
  <si>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</si>
  <si>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</si>
  <si>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</si>
  <si>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</si>
  <si>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</si>
  <si>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</si>
  <si>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</si>
  <si>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</si>
  <si>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</si>
  <si>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</si>
  <si>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</si>
  <si>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</si>
  <si>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</si>
  <si>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</si>
  <si>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</si>
  <si>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</si>
  <si>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</si>
  <si>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</si>
  <si>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</si>
  <si>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</si>
  <si>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</si>
  <si>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</si>
  <si>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</si>
  <si>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</si>
  <si>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</si>
  <si>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</si>
  <si>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</si>
  <si>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</si>
  <si>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</si>
  <si>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</si>
  <si>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</si>
  <si>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</si>
  <si>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</si>
  <si>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</si>
  <si>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</si>
  <si>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ARGENS A ROQUEBRUNE-SUR-ARGENS 2</t>
  </si>
  <si>
    <t>ARGENS</t>
  </si>
  <si>
    <t>06206000</t>
  </si>
  <si>
    <t>18690155900069</t>
  </si>
  <si>
    <t>AGENCE DE L'EAU RHONE MEDITERRANEE CORSE</t>
  </si>
  <si>
    <t>34255833500077</t>
  </si>
  <si>
    <t>AQUASCOP BIOLOGIE site de Monptellier</t>
  </si>
  <si>
    <t>IBMR-19-M161</t>
  </si>
  <si>
    <t>VINCENT BOUCHAREYCHAS, MAEL BARRET</t>
  </si>
  <si>
    <t>Points contacts</t>
  </si>
  <si>
    <t>DROITE</t>
  </si>
  <si>
    <t>ETIAGE NORMAL</t>
  </si>
  <si>
    <t>ENSOLEILLE</t>
  </si>
  <si>
    <t>FAIBLE</t>
  </si>
  <si>
    <t>PARTIELLEMENT</t>
  </si>
  <si>
    <t>Certains secteurs rès profonds (environ 15% des sondages a prodondeur &gt; 4,5 m ; Mise à l'eau par base de loisir du lac de l'Aréna</t>
  </si>
  <si>
    <t>peu abondant</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</si>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</sst>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994382</v>
      </c>
      <c r="G10" s="97"/>
      <c r="H10" s="98"/>
    </row>
    <row r="11" spans="1:8" ht="15">
      <c r="A11" s="10" t="s">
        <v>2277</v>
      </c>
      <c r="B11" s="47">
        <v>43740</v>
      </c>
      <c r="D11" s="10" t="s">
        <v>2280</v>
      </c>
      <c r="E11" s="52">
        <v>6267955</v>
      </c>
      <c r="G11" s="97"/>
      <c r="H11" s="98"/>
    </row>
    <row r="12" spans="1:8" ht="15">
      <c r="A12" s="10" t="s">
        <v>2283</v>
      </c>
      <c r="B12" s="52" t="s">
        <v>5294</v>
      </c>
      <c r="D12" s="10" t="s">
        <v>2281</v>
      </c>
      <c r="E12" s="52">
        <v>994482</v>
      </c>
      <c r="G12" s="99"/>
      <c r="H12" s="100"/>
    </row>
    <row r="13" spans="1:5" ht="17.25" customHeight="1" thickBot="1">
      <c r="A13" s="2"/>
      <c r="B13" s="55"/>
      <c r="D13" s="10" t="s">
        <v>2282</v>
      </c>
      <c r="E13" s="52">
        <v>6267963</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994382</v>
      </c>
    </row>
    <row r="18" spans="1:3" ht="15">
      <c r="A18" s="111"/>
      <c r="B18" s="49" t="s">
        <v>2267</v>
      </c>
      <c r="C18" s="61">
        <f>E11</f>
        <v>6267955</v>
      </c>
    </row>
    <row r="19" spans="1:2" ht="15">
      <c r="A19" s="3" t="s">
        <v>2063</v>
      </c>
      <c r="B19" s="29">
        <v>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35.4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94</v>
      </c>
      <c r="D35" s="28" t="s">
        <v>2284</v>
      </c>
      <c r="E35" s="32">
        <v>6</v>
      </c>
    </row>
    <row r="36" spans="1:5" s="7" customFormat="1" ht="15" customHeight="1">
      <c r="A36" s="5" t="s">
        <v>2113</v>
      </c>
      <c r="B36" s="30">
        <v>100</v>
      </c>
      <c r="C36" s="6"/>
      <c r="D36" s="8" t="s">
        <v>2112</v>
      </c>
      <c r="E36" s="30">
        <v>100</v>
      </c>
    </row>
    <row r="37" spans="1:5" s="7" customFormat="1" ht="15" customHeight="1">
      <c r="A37" s="5" t="s">
        <v>2111</v>
      </c>
      <c r="B37" s="30">
        <v>33.4</v>
      </c>
      <c r="C37" s="6"/>
      <c r="D37" s="8" t="s">
        <v>2110</v>
      </c>
      <c r="E37" s="30">
        <v>2</v>
      </c>
    </row>
    <row r="38" spans="1:5" s="7" customFormat="1" ht="15" customHeight="1">
      <c r="A38" s="5" t="s">
        <v>2115</v>
      </c>
      <c r="B38" s="30">
        <v>13</v>
      </c>
      <c r="C38" s="6"/>
      <c r="D38" s="8" t="s">
        <v>2115</v>
      </c>
      <c r="E38" s="30">
        <v>32.4</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v>2</v>
      </c>
    </row>
    <row r="58" spans="1:5" s="15" customFormat="1" ht="15">
      <c r="A58" s="3" t="s">
        <v>2094</v>
      </c>
      <c r="B58" s="9"/>
      <c r="C58" s="6"/>
      <c r="D58" s="10" t="s">
        <v>2094</v>
      </c>
      <c r="E58" s="9">
        <v>3</v>
      </c>
    </row>
    <row r="59" spans="1:5" s="15" customFormat="1" ht="15">
      <c r="A59" s="3" t="s">
        <v>2093</v>
      </c>
      <c r="B59" s="9">
        <v>2</v>
      </c>
      <c r="C59" s="6"/>
      <c r="D59" s="10" t="s">
        <v>2093</v>
      </c>
      <c r="E59" s="9">
        <v>5</v>
      </c>
    </row>
    <row r="60" spans="1:5" s="15" customFormat="1" ht="15">
      <c r="A60" s="3" t="s">
        <v>2092</v>
      </c>
      <c r="B60" s="9">
        <v>3</v>
      </c>
      <c r="C60" s="6"/>
      <c r="D60" s="10" t="s">
        <v>2092</v>
      </c>
      <c r="E60" s="9">
        <v>1</v>
      </c>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4</v>
      </c>
    </row>
    <row r="66" spans="1:5" s="15" customFormat="1" ht="15">
      <c r="A66" s="3" t="s">
        <v>2088</v>
      </c>
      <c r="B66" s="9">
        <v>5</v>
      </c>
      <c r="C66" s="6"/>
      <c r="D66" s="10" t="s">
        <v>2088</v>
      </c>
      <c r="E66" s="9">
        <v>4</v>
      </c>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v>2</v>
      </c>
    </row>
    <row r="74" spans="1:5" s="15" customFormat="1" ht="15">
      <c r="A74" s="3" t="s">
        <v>2082</v>
      </c>
      <c r="B74" s="9"/>
      <c r="C74" s="6"/>
      <c r="D74" s="10" t="s">
        <v>2082</v>
      </c>
      <c r="E74" s="9">
        <v>3</v>
      </c>
    </row>
    <row r="75" spans="1:5" s="15" customFormat="1" ht="15">
      <c r="A75" s="3" t="s">
        <v>2081</v>
      </c>
      <c r="B75" s="9">
        <v>2</v>
      </c>
      <c r="C75" s="6"/>
      <c r="D75" s="10" t="s">
        <v>2081</v>
      </c>
      <c r="E75" s="9">
        <v>4</v>
      </c>
    </row>
    <row r="76" spans="1:5" s="15" customFormat="1" ht="15">
      <c r="A76" s="3" t="s">
        <v>2080</v>
      </c>
      <c r="B76" s="9">
        <v>2</v>
      </c>
      <c r="C76" s="6"/>
      <c r="D76" s="10" t="s">
        <v>2080</v>
      </c>
      <c r="E76" s="9">
        <v>4</v>
      </c>
    </row>
    <row r="77" spans="1:5" s="15" customFormat="1" ht="15">
      <c r="A77" s="3" t="s">
        <v>2079</v>
      </c>
      <c r="B77" s="9">
        <v>5</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2</v>
      </c>
    </row>
    <row r="82" spans="1:5" s="15" customFormat="1" ht="15">
      <c r="A82" s="3" t="s">
        <v>2076</v>
      </c>
      <c r="B82" s="9"/>
      <c r="C82" s="6"/>
      <c r="D82" s="10" t="s">
        <v>2076</v>
      </c>
      <c r="E82" s="9">
        <v>2</v>
      </c>
    </row>
    <row r="83" spans="1:5" s="15" customFormat="1" ht="15">
      <c r="A83" s="3" t="s">
        <v>2075</v>
      </c>
      <c r="B83" s="9">
        <v>1</v>
      </c>
      <c r="C83" s="6"/>
      <c r="D83" s="10" t="s">
        <v>2075</v>
      </c>
      <c r="E83" s="9">
        <v>2</v>
      </c>
    </row>
    <row r="84" spans="1:5" s="15" customFormat="1" ht="15">
      <c r="A84" s="3" t="s">
        <v>2074</v>
      </c>
      <c r="B84" s="9">
        <v>2</v>
      </c>
      <c r="C84" s="6"/>
      <c r="D84" s="10" t="s">
        <v>2074</v>
      </c>
      <c r="E84" s="9">
        <v>4</v>
      </c>
    </row>
    <row r="85" spans="1:5" s="15" customFormat="1" ht="15">
      <c r="A85" s="3" t="s">
        <v>2073</v>
      </c>
      <c r="B85" s="9">
        <v>4</v>
      </c>
      <c r="C85" s="6"/>
      <c r="D85" s="10" t="s">
        <v>2073</v>
      </c>
      <c r="E85" s="9">
        <v>3</v>
      </c>
    </row>
    <row r="86" spans="1:5" s="15" customFormat="1" ht="15">
      <c r="A86" s="3" t="s">
        <v>2072</v>
      </c>
      <c r="B86" s="9"/>
      <c r="C86" s="6"/>
      <c r="D86" s="10" t="s">
        <v>2072</v>
      </c>
      <c r="E86" s="9">
        <v>2</v>
      </c>
    </row>
    <row r="87" spans="1:5" s="15" customFormat="1" ht="15">
      <c r="A87" s="3" t="s">
        <v>2071</v>
      </c>
      <c r="B87" s="9">
        <v>4</v>
      </c>
      <c r="C87" s="6"/>
      <c r="D87" s="10" t="s">
        <v>2071</v>
      </c>
      <c r="E87" s="9">
        <v>4</v>
      </c>
    </row>
    <row r="88" spans="1:5" s="15" customFormat="1" ht="15">
      <c r="A88" s="3" t="s">
        <v>2070</v>
      </c>
      <c r="B88" s="9"/>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35">
        <v>0.2</v>
      </c>
      <c r="F97" s="35" t="s">
        <v>2290</v>
      </c>
      <c r="G97" s="77"/>
      <c r="H97" s="78"/>
    </row>
    <row r="98" spans="1:8" ht="15">
      <c r="A98" s="33" t="s">
        <v>464</v>
      </c>
      <c r="B98" s="20" t="str">
        <f>IF(A98="NEWCOD",IF(ISBLANK(G98),"renseigner le champ 'Nouveau taxon'",G98),VLOOKUP(A98,'Ref Taxo'!A:B,2,FALSE))</f>
        <v>Compsopogon</v>
      </c>
      <c r="C98" s="21">
        <f>IF(A98="NEWCOD",IF(ISBLANK(H98),"NoCod",H98),VLOOKUP(A98,'Ref Taxo'!A:D,4,FALSE))</f>
        <v>6071</v>
      </c>
      <c r="D98" s="34"/>
      <c r="E98" s="35">
        <v>0.01</v>
      </c>
      <c r="F98" s="35" t="s">
        <v>2290</v>
      </c>
      <c r="G98" s="79"/>
      <c r="H98" s="80"/>
    </row>
    <row r="99" spans="1:8" ht="15">
      <c r="A99" s="33" t="s">
        <v>3255</v>
      </c>
      <c r="B99" s="20" t="str">
        <f>IF(A99="NEWCOD",IF(ISBLANK(G99),"renseigner le champ 'Nouveau taxon'",G99),VLOOKUP(A99,'Ref Taxo'!A:B,2,FALSE))</f>
        <v>Enteromorpha</v>
      </c>
      <c r="C99" s="21">
        <f>IF(A99="NEWCOD",IF(ISBLANK(H99),"NoCod",H99),VLOOKUP(A99,'Ref Taxo'!A:D,4,FALSE))</f>
        <v>1144</v>
      </c>
      <c r="D99" s="34">
        <v>1</v>
      </c>
      <c r="E99" s="35">
        <v>1.83</v>
      </c>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c r="E100" s="35">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0.05</v>
      </c>
      <c r="F101" s="35" t="s">
        <v>2290</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0.15</v>
      </c>
      <c r="E102" s="35">
        <v>0.63</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1.85</v>
      </c>
      <c r="E103" s="35">
        <v>4.75</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35">
        <v>0.01</v>
      </c>
      <c r="F104" s="35" t="s">
        <v>2290</v>
      </c>
      <c r="G104" s="79"/>
      <c r="H104" s="80"/>
    </row>
    <row r="105" spans="1:8" ht="15">
      <c r="A105" s="33" t="s">
        <v>1902</v>
      </c>
      <c r="B105" s="20" t="str">
        <f>IF(A105="NEWCOD",IF(ISBLANK(G105),"renseigner le champ 'Nouveau taxon'",G105),VLOOKUP(A105,'Ref Taxo'!A:B,2,FALSE))</f>
        <v>Stigeoclonium</v>
      </c>
      <c r="C105" s="21">
        <f>IF(A105="NEWCOD",IF(ISBLANK(H105),"NoCod",H105),VLOOKUP(A105,'Ref Taxo'!A:D,4,FALSE))</f>
        <v>1119</v>
      </c>
      <c r="D105" s="34"/>
      <c r="E105" s="35">
        <v>0.01</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0.1</v>
      </c>
      <c r="E106" s="35">
        <v>5.13</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c r="E107" s="35">
        <v>0.01</v>
      </c>
      <c r="F107" s="35" t="s">
        <v>2290</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c r="E108" s="35">
        <v>0.01</v>
      </c>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c r="E109" s="35">
        <v>0.01</v>
      </c>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35">
        <v>0.06</v>
      </c>
      <c r="F110" s="35" t="s">
        <v>2290</v>
      </c>
      <c r="G110" s="79"/>
      <c r="H110" s="80"/>
    </row>
    <row r="111" spans="1:8" ht="15">
      <c r="A111" s="33" t="s">
        <v>1075</v>
      </c>
      <c r="B111" s="20" t="str">
        <f>IF(A111="NEWCOD",IF(ISBLANK(G111),"renseigner le champ 'Nouveau taxon'",G111),VLOOKUP(A111,'Ref Taxo'!A:B,2,FALSE))</f>
        <v>Ludwigia peploides</v>
      </c>
      <c r="C111" s="21">
        <f>IF(A111="NEWCOD",IF(ISBLANK(H111),"NoCod",H111),VLOOKUP(A111,'Ref Taxo'!A:D,4,FALSE))</f>
        <v>1856</v>
      </c>
      <c r="D111" s="34"/>
      <c r="E111" s="35">
        <v>0.01</v>
      </c>
      <c r="F111" s="35" t="s">
        <v>2290</v>
      </c>
      <c r="G111" s="79"/>
      <c r="H111" s="80"/>
    </row>
    <row r="112" spans="1:8" ht="15">
      <c r="A112" s="33" t="s">
        <v>1087</v>
      </c>
      <c r="B112" s="20" t="str">
        <f>IF(A112="NEWCOD",IF(ISBLANK(G112),"renseigner le champ 'Nouveau taxon'",G112),VLOOKUP(A112,'Ref Taxo'!A:B,2,FALSE))</f>
        <v>Lycopus europaeus</v>
      </c>
      <c r="C112" s="21">
        <f>IF(A112="NEWCOD",IF(ISBLANK(H112),"NoCod",H112),VLOOKUP(A112,'Ref Taxo'!A:D,4,FALSE))</f>
        <v>1789</v>
      </c>
      <c r="D112" s="34"/>
      <c r="E112" s="35">
        <v>0.01</v>
      </c>
      <c r="F112" s="35" t="s">
        <v>2290</v>
      </c>
      <c r="G112" s="79"/>
      <c r="H112" s="80"/>
    </row>
    <row r="113" spans="1:8" ht="15">
      <c r="A113" s="33" t="s">
        <v>1132</v>
      </c>
      <c r="B113" s="20" t="str">
        <f>IF(A113="NEWCOD",IF(ISBLANK(G113),"renseigner le champ 'Nouveau taxon'",G113),VLOOKUP(A113,'Ref Taxo'!A:B,2,FALSE))</f>
        <v>Mentha aquatica</v>
      </c>
      <c r="C113" s="21">
        <f>IF(A113="NEWCOD",IF(ISBLANK(H113),"NoCod",H113),VLOOKUP(A113,'Ref Taxo'!A:D,4,FALSE))</f>
        <v>1791</v>
      </c>
      <c r="D113" s="34"/>
      <c r="E113" s="35">
        <v>0.05</v>
      </c>
      <c r="F113" s="35" t="s">
        <v>2290</v>
      </c>
      <c r="G113" s="79"/>
      <c r="H113" s="80"/>
    </row>
    <row r="114" spans="1:8" ht="15">
      <c r="A114" s="33" t="s">
        <v>1234</v>
      </c>
      <c r="B114" s="20" t="str">
        <f>IF(A114="NEWCOD",IF(ISBLANK(G114),"renseigner le champ 'Nouveau taxon'",G114),VLOOKUP(A114,'Ref Taxo'!A:B,2,FALSE))</f>
        <v>Nasturtium officinale</v>
      </c>
      <c r="C114" s="21">
        <f>IF(A114="NEWCOD",IF(ISBLANK(H114),"NoCod",H114),VLOOKUP(A114,'Ref Taxo'!A:D,4,FALSE))</f>
        <v>1763</v>
      </c>
      <c r="D114" s="34"/>
      <c r="E114" s="35">
        <v>0.01</v>
      </c>
      <c r="F114" s="35" t="s">
        <v>2290</v>
      </c>
      <c r="G114" s="79"/>
      <c r="H114" s="80"/>
    </row>
    <row r="115" spans="1:8" ht="15">
      <c r="A115" s="33" t="s">
        <v>1680</v>
      </c>
      <c r="B115" s="20" t="str">
        <f>IF(A115="NEWCOD",IF(ISBLANK(G115),"renseigner le champ 'Nouveau taxon'",G115),VLOOKUP(A115,'Ref Taxo'!A:B,2,FALSE))</f>
        <v>Rorippa amphibia</v>
      </c>
      <c r="C115" s="21">
        <f>IF(A115="NEWCOD",IF(ISBLANK(H115),"NoCod",H115),VLOOKUP(A115,'Ref Taxo'!A:D,4,FALSE))</f>
        <v>1765</v>
      </c>
      <c r="D115" s="34"/>
      <c r="E115" s="35">
        <v>0.01</v>
      </c>
      <c r="F115" s="35" t="s">
        <v>2290</v>
      </c>
      <c r="G115" s="79"/>
      <c r="H115" s="80"/>
    </row>
    <row r="116" spans="1:8" ht="15">
      <c r="A116" s="33" t="s">
        <v>2010</v>
      </c>
      <c r="B116" s="20" t="str">
        <f>IF(A116="NEWCOD",IF(ISBLANK(G116),"renseigner le champ 'Nouveau taxon'",G116),VLOOKUP(A116,'Ref Taxo'!A:B,2,FALSE))</f>
        <v>Veronica anagallis-aquatica</v>
      </c>
      <c r="C116" s="21">
        <f>IF(A116="NEWCOD",IF(ISBLANK(H116),"NoCod",H116),VLOOKUP(A116,'Ref Taxo'!A:D,4,FALSE))</f>
        <v>1955</v>
      </c>
      <c r="D116" s="34"/>
      <c r="E116" s="35">
        <v>0.01</v>
      </c>
      <c r="F116" s="35" t="s">
        <v>2290</v>
      </c>
      <c r="G116" s="79"/>
      <c r="H116" s="80"/>
    </row>
    <row r="117" spans="1:8" ht="15">
      <c r="A117" s="33" t="s">
        <v>97</v>
      </c>
      <c r="B117" s="20" t="str">
        <f>IF(A117="NEWCOD",IF(ISBLANK(G117),"renseigner le champ 'Nouveau taxon'",G117),VLOOKUP(A117,'Ref Taxo'!A:B,2,FALSE))</f>
        <v>Arundo donax</v>
      </c>
      <c r="C117" s="21">
        <f>IF(A117="NEWCOD",IF(ISBLANK(H117),"NoCod",H117),VLOOKUP(A117,'Ref Taxo'!A:D,4,FALSE))</f>
        <v>1551</v>
      </c>
      <c r="D117" s="34">
        <v>1.55</v>
      </c>
      <c r="E117" s="35">
        <v>12.5</v>
      </c>
      <c r="F117" s="35" t="s">
        <v>2290</v>
      </c>
      <c r="G117" s="79"/>
      <c r="H117" s="80"/>
    </row>
    <row r="118" spans="1:8" ht="15">
      <c r="A118" s="33" t="s">
        <v>150</v>
      </c>
      <c r="B118" s="20" t="str">
        <f>IF(A118="NEWCOD",IF(ISBLANK(G118),"renseigner le champ 'Nouveau taxon'",G118),VLOOKUP(A118,'Ref Taxo'!A:B,2,FALSE))</f>
        <v>Bidens frondosa</v>
      </c>
      <c r="C118" s="21">
        <f>IF(A118="NEWCOD",IF(ISBLANK(H118),"NoCod",H118),VLOOKUP(A118,'Ref Taxo'!A:D,4,FALSE))</f>
        <v>1727</v>
      </c>
      <c r="D118" s="34"/>
      <c r="E118" s="35">
        <v>0.01</v>
      </c>
      <c r="F118" s="35" t="s">
        <v>2290</v>
      </c>
      <c r="G118" s="79"/>
      <c r="H118" s="80"/>
    </row>
    <row r="119" spans="1:8" ht="15">
      <c r="A119" s="33" t="s">
        <v>1104</v>
      </c>
      <c r="B119" s="20" t="str">
        <f>IF(A119="NEWCOD",IF(ISBLANK(G119),"renseigner le champ 'Nouveau taxon'",G119),VLOOKUP(A119,'Ref Taxo'!A:B,2,FALSE))</f>
        <v>Lythrum salicaria</v>
      </c>
      <c r="C119" s="21">
        <f>IF(A119="NEWCOD",IF(ISBLANK(H119),"NoCod",H119),VLOOKUP(A119,'Ref Taxo'!A:D,4,FALSE))</f>
        <v>1823</v>
      </c>
      <c r="D119" s="34"/>
      <c r="E119" s="35">
        <v>0.01</v>
      </c>
      <c r="F119" s="35" t="s">
        <v>2290</v>
      </c>
      <c r="G119" s="79"/>
      <c r="H119" s="80"/>
    </row>
    <row r="120" spans="1:8" ht="15">
      <c r="A120" s="33" t="s">
        <v>1751</v>
      </c>
      <c r="B120" s="20" t="str">
        <f>IF(A120="NEWCOD",IF(ISBLANK(G120),"renseigner le champ 'Nouveau taxon'",G120),VLOOKUP(A120,'Ref Taxo'!A:B,2,FALSE))</f>
        <v>Samolus valerandi</v>
      </c>
      <c r="C120" s="21">
        <f>IF(A120="NEWCOD",IF(ISBLANK(H120),"NoCod",H120),VLOOKUP(A120,'Ref Taxo'!A:D,4,FALSE))</f>
        <v>1889</v>
      </c>
      <c r="D120" s="34"/>
      <c r="E120" s="35">
        <v>0.01</v>
      </c>
      <c r="F120" s="35" t="s">
        <v>2290</v>
      </c>
      <c r="G120" s="79"/>
      <c r="H120" s="80"/>
    </row>
    <row r="121" spans="1:8" ht="15">
      <c r="A121" s="33" t="s">
        <v>247</v>
      </c>
      <c r="B121" s="20" t="str">
        <f>IF(A121="NEWCOD",IF(ISBLANK(G121),"renseigner le champ 'Nouveau taxon'",G121),VLOOKUP(A121,'Ref Taxo'!A:B,2,FALSE))</f>
        <v>Callitriche</v>
      </c>
      <c r="C121" s="21">
        <f>IF(A121="NEWCOD",IF(ISBLANK(H121),"NoCod",H121),VLOOKUP(A121,'Ref Taxo'!A:D,4,FALSE))</f>
        <v>1696</v>
      </c>
      <c r="D121" s="34"/>
      <c r="E121" s="35">
        <v>0.01</v>
      </c>
      <c r="F121" s="35" t="s">
        <v>2290</v>
      </c>
      <c r="G121" s="79"/>
      <c r="H121" s="80"/>
    </row>
    <row r="122" spans="1:8" ht="15">
      <c r="A122" s="33" t="s">
        <v>362</v>
      </c>
      <c r="B122" s="20" t="str">
        <f>IF(A122="NEWCOD",IF(ISBLANK(G122),"renseigner le champ 'Nouveau taxon'",G122),VLOOKUP(A122,'Ref Taxo'!A:B,2,FALSE))</f>
        <v>Ceratophyllum demersum</v>
      </c>
      <c r="C122" s="21">
        <f>IF(A122="NEWCOD",IF(ISBLANK(H122),"NoCod",H122),VLOOKUP(A122,'Ref Taxo'!A:D,4,FALSE))</f>
        <v>1717</v>
      </c>
      <c r="D122" s="34">
        <v>0.5</v>
      </c>
      <c r="E122" s="35">
        <v>0.38</v>
      </c>
      <c r="F122" s="35" t="s">
        <v>2290</v>
      </c>
      <c r="G122" s="79"/>
      <c r="H122" s="80"/>
    </row>
    <row r="123" spans="1:8" ht="15">
      <c r="A123" s="33" t="s">
        <v>827</v>
      </c>
      <c r="B123" s="20" t="str">
        <f>IF(A123="NEWCOD",IF(ISBLANK(G123),"renseigner le champ 'Nouveau taxon'",G123),VLOOKUP(A123,'Ref Taxo'!A:B,2,FALSE))</f>
        <v xml:space="preserve">Helosciadium nodiflorum </v>
      </c>
      <c r="C123" s="21">
        <f>IF(A123="NEWCOD",IF(ISBLANK(H123),"NoCod",H123),VLOOKUP(A123,'Ref Taxo'!A:D,4,FALSE))</f>
        <v>30053</v>
      </c>
      <c r="D123" s="34"/>
      <c r="E123" s="35">
        <v>0.01</v>
      </c>
      <c r="F123" s="35" t="s">
        <v>2290</v>
      </c>
      <c r="G123" s="79"/>
      <c r="H123" s="80"/>
    </row>
    <row r="124" spans="1:8" ht="15">
      <c r="A124" s="33" t="s">
        <v>1026</v>
      </c>
      <c r="B124" s="20" t="str">
        <f>IF(A124="NEWCOD",IF(ISBLANK(G124),"renseigner le champ 'Nouveau taxon'",G124),VLOOKUP(A124,'Ref Taxo'!A:B,2,FALSE))</f>
        <v>Lemna minor</v>
      </c>
      <c r="C124" s="21">
        <f>IF(A124="NEWCOD",IF(ISBLANK(H124),"NoCod",H124),VLOOKUP(A124,'Ref Taxo'!A:D,4,FALSE))</f>
        <v>1626</v>
      </c>
      <c r="D124" s="34"/>
      <c r="E124" s="35">
        <v>0.01</v>
      </c>
      <c r="F124" s="35" t="s">
        <v>2290</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0.5</v>
      </c>
      <c r="E125" s="35">
        <v>0.01</v>
      </c>
      <c r="F125" s="35" t="s">
        <v>2290</v>
      </c>
      <c r="G125" s="79"/>
      <c r="H125" s="80"/>
    </row>
    <row r="126" spans="1:8" ht="15">
      <c r="A126" s="33" t="s">
        <v>1476</v>
      </c>
      <c r="B126" s="20" t="str">
        <f>IF(A126="NEWCOD",IF(ISBLANK(G126),"renseigner le champ 'Nouveau taxon'",G126),VLOOKUP(A126,'Ref Taxo'!A:B,2,FALSE))</f>
        <v>Potamogeton nodosus</v>
      </c>
      <c r="C126" s="21">
        <f>IF(A126="NEWCOD",IF(ISBLANK(H126),"NoCod",H126),VLOOKUP(A126,'Ref Taxo'!A:D,4,FALSE))</f>
        <v>1652</v>
      </c>
      <c r="D126" s="34">
        <v>0.85</v>
      </c>
      <c r="E126" s="35">
        <v>6.75</v>
      </c>
      <c r="F126" s="35" t="s">
        <v>2290</v>
      </c>
      <c r="G126" s="79"/>
      <c r="H126" s="80"/>
    </row>
    <row r="127" spans="1:8" ht="15">
      <c r="A127" s="33" t="s">
        <v>1499</v>
      </c>
      <c r="B127" s="20" t="str">
        <f>IF(A127="NEWCOD",IF(ISBLANK(G127),"renseigner le champ 'Nouveau taxon'",G127),VLOOKUP(A127,'Ref Taxo'!A:B,2,FALSE))</f>
        <v>Potamogeton pusillus</v>
      </c>
      <c r="C127" s="21">
        <f>IF(A127="NEWCOD",IF(ISBLANK(H127),"NoCod",H127),VLOOKUP(A127,'Ref Taxo'!A:D,4,FALSE))</f>
        <v>1659</v>
      </c>
      <c r="D127" s="34"/>
      <c r="E127" s="35">
        <v>0.01</v>
      </c>
      <c r="F127" s="35" t="s">
        <v>2290</v>
      </c>
      <c r="G127" s="79"/>
      <c r="H127" s="80"/>
    </row>
    <row r="128" spans="1:8" ht="15">
      <c r="A128" s="33" t="s">
        <v>1029</v>
      </c>
      <c r="B128" s="20" t="str">
        <f>IF(A128="NEWCOD",IF(ISBLANK(G128),"renseigner le champ 'Nouveau taxon'",G128),VLOOKUP(A128,'Ref Taxo'!A:B,2,FALSE))</f>
        <v>Spirodela polyrhiza</v>
      </c>
      <c r="C128" s="21">
        <f>IF(A128="NEWCOD",IF(ISBLANK(H128),"NoCod",H128),VLOOKUP(A128,'Ref Taxo'!A:D,4,FALSE))</f>
        <v>1630</v>
      </c>
      <c r="D128" s="34"/>
      <c r="E128" s="35">
        <v>0.01</v>
      </c>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2020-06-24T12:43:55Z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