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IRSTEA Copeli\"/>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calcMode="manual"/>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l="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<sst xmlns="http://schemas.openxmlformats.org/spreadsheetml/2006/main" count="35344" uniqueCount="17726">
  <si>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</si>
  <si>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</si>
  <si>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</si>
  <si>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</si>
  <si>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</si>
  <si>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</si>
  <si>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</si>
  <si>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</si>
  <si>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</si>
  <si>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</si>
  <si>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</si>
  <si>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</si>
  <si>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</si>
  <si>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</si>
  <si>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</si>
  <si>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</si>
  <si>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</si>
  <si>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</si>
  <si>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</si>
  <si>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</si>
  <si>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</si>
  <si>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</si>
  <si>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</si>
  <si>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</si>
  <si>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</si>
  <si>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</si>
  <si>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</si>
  <si>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</si>
  <si>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</si>
  <si>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</si>
  <si>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</si>
  <si>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</si>
  <si>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</si>
  <si>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</si>
  <si>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</si>
  <si>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</si>
  <si>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</si>
  <si>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</si>
  <si>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</si>
  <si>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</si>
  <si>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</si>
  <si>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</si>
  <si>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</si>
  <si>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</si>
  <si>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</si>
  <si>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</si>
  <si>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</si>
  <si>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</si>
  <si>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</si>
  <si>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</si>
  <si>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</si>
  <si>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</si>
  <si>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</si>
  <si>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</si>
  <si>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</si>
  <si>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</si>
  <si>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</si>
  <si>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</si>
  <si>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</si>
  <si>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</si>
  <si>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</si>
  <si>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</si>
  <si>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</si>
  <si>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</si>
  <si>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</si>
  <si>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</si>
  <si>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</si>
  <si>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</si>
  <si>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</si>
  <si>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</si>
  <si>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</si>
  <si>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</si>
  <si>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</si>
  <si>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</si>
  <si>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</si>
  <si>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</si>
  <si>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</si>
  <si>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</si>
  <si>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</si>
  <si>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</si>
  <si>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</si>
  <si>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</si>
  <si>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</si>
  <si>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</si>
  <si>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</si>
  <si>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</si>
  <si>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</si>
  <si>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</si>
  <si>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</si>
  <si>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</si>
  <si>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</si>
  <si>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</si>
  <si>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</si>
  <si>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</si>
  <si>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</si>
  <si>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</si>
  <si>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</si>
  <si>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</si>
  <si>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</si>
  <si>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</si>
  <si>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</si>
  <si>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</si>
  <si>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</si>
  <si>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</si>
  <si>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</si>
  <si>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</si>
  <si>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</si>
  <si>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</si>
  <si>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</si>
  <si>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</si>
  <si>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</si>
  <si>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</si>
  <si>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</si>
  <si>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</si>
  <si>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</si>
  <si>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</si>
  <si>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</si>
  <si>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</si>
  <si>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</si>
  <si>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</si>
  <si>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</si>
  <si>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</si>
  <si>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</si>
  <si>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</si>
  <si>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</si>
  <si>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</si>
  <si>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</si>
  <si>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</si>
  <si>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</si>
  <si>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</si>
  <si>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</si>
  <si>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</si>
  <si>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</si>
  <si>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</si>
  <si>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</si>
  <si>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</si>
  <si>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</si>
  <si>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</si>
  <si>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</si>
  <si>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</si>
  <si>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</si>
  <si>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</si>
  <si>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</si>
  <si>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</si>
  <si>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</si>
  <si>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</si>
  <si>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</si>
  <si>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</si>
  <si>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</si>
  <si>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</si>
  <si>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</si>
  <si>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</si>
  <si>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</si>
  <si>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</si>
  <si>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</si>
  <si>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</si>
  <si>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</si>
  <si>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</si>
  <si>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</si>
  <si>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</si>
  <si>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</si>
  <si>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</si>
  <si>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</si>
  <si>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</si>
  <si>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</si>
  <si>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</si>
  <si>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</si>
  <si>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</si>
  <si>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</si>
  <si>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</si>
  <si>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</si>
  <si>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</si>
  <si>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</si>
  <si>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</si>
  <si>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</si>
  <si>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</si>
  <si>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</si>
  <si>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</si>
  <si>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</si>
  <si>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</si>
  <si>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</si>
  <si>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</si>
  <si>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</si>
  <si>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</si>
  <si>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</si>
  <si>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</si>
  <si>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</si>
  <si>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</si>
  <si>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</si>
  <si>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</si>
  <si>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</si>
  <si>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</si>
  <si>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</si>
  <si>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</si>
  <si>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</si>
  <si>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</si>
  <si>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</si>
  <si>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</si>
  <si>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</si>
  <si>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</si>
  <si>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</si>
  <si>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</si>
  <si>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</si>
  <si>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</si>
  <si>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</si>
  <si>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</si>
  <si>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</si>
  <si>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</si>
  <si>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</si>
  <si>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</si>
  <si>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</si>
  <si>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</si>
  <si>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</si>
  <si>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</si>
  <si>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</si>
  <si>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</si>
  <si>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</si>
  <si>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</si>
  <si>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</si>
  <si>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</si>
  <si>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</si>
  <si>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</si>
  <si>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</si>
  <si>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</si>
  <si>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</si>
  <si>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</si>
  <si>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</si>
  <si>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</si>
  <si>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</si>
  <si>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</si>
  <si>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</si>
  <si>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</si>
  <si>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</si>
  <si>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</si>
  <si>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</si>
  <si>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</si>
  <si>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</si>
  <si>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</si>
  <si>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</si>
  <si>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</si>
  <si>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</si>
  <si>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</si>
  <si>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</si>
  <si>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</si>
  <si>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</si>
  <si>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</si>
  <si>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</si>
  <si>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</si>
  <si>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</si>
  <si>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</si>
  <si>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</si>
  <si>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</si>
  <si>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</si>
  <si>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</si>
  <si>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</si>
  <si>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</si>
  <si>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</si>
  <si>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</si>
  <si>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</si>
  <si>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</si>
  <si>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</si>
  <si>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</si>
  <si>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</si>
  <si>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</si>
  <si>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</si>
  <si>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</si>
  <si>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</si>
  <si>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</si>
  <si>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</si>
  <si>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</si>
  <si>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</si>
  <si>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</si>
  <si>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</si>
  <si>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</si>
  <si>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</si>
  <si>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</si>
  <si>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</si>
  <si>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</si>
  <si>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</si>
  <si>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</si>
  <si>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</si>
  <si>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</si>
  <si>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</si>
  <si>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</si>
  <si>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</si>
  <si>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</si>
  <si>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</si>
  <si>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</si>
  <si>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</si>
  <si>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</si>
  <si>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</si>
  <si>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</si>
  <si>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</si>
  <si>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</si>
  <si>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</si>
  <si>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</si>
  <si>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</si>
  <si>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</si>
  <si>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</si>
  <si>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</si>
  <si>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</si>
  <si>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</si>
  <si>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</si>
  <si>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</si>
  <si>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</si>
  <si>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</si>
  <si>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</si>
  <si>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</si>
  <si>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</si>
  <si>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</si>
  <si>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</si>
  <si>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</si>
  <si>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</si>
  <si>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</si>
  <si>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</si>
  <si>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</si>
  <si>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</si>
  <si>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</si>
  <si>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</si>
  <si>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</si>
  <si>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</si>
  <si>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</si>
  <si>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</si>
  <si>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</si>
  <si>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</si>
  <si>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</si>
  <si>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</si>
  <si>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</si>
  <si>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</si>
  <si>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</si>
  <si>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</si>
  <si>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</si>
  <si>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</si>
  <si>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</si>
  <si>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</si>
  <si>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</si>
  <si>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</si>
  <si>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</si>
  <si>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</si>
  <si>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</si>
  <si>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</si>
  <si>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</si>
  <si>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</si>
  <si>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</si>
  <si>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</si>
  <si>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</si>
  <si>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</si>
  <si>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</si>
  <si>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</si>
  <si>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</si>
  <si>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</si>
  <si>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</si>
  <si>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</si>
  <si>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</si>
  <si>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</si>
  <si>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</si>
  <si>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</si>
  <si>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</si>
  <si>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</si>
  <si>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</si>
  <si>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</si>
  <si>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</si>
  <si>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</si>
  <si>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</si>
  <si>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</si>
  <si>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</si>
  <si>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</si>
  <si>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</si>
  <si>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</si>
  <si>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</si>
  <si>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</si>
  <si>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</si>
  <si>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</si>
  <si>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</si>
  <si>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</si>
  <si>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</si>
  <si>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</si>
  <si>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</si>
  <si>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</si>
  <si>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</si>
  <si>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</si>
  <si>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</si>
  <si>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</si>
  <si>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</si>
  <si>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</si>
  <si>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</si>
  <si>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</si>
  <si>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</si>
  <si>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</si>
  <si>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</si>
  <si>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</si>
  <si>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</si>
  <si>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</si>
  <si>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</si>
  <si>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</si>
  <si>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</si>
  <si>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</si>
  <si>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</si>
  <si>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</si>
  <si>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</si>
  <si>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</si>
  <si>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</si>
  <si>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</si>
  <si>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</si>
  <si>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</si>
  <si>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</si>
  <si>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</si>
  <si>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</si>
  <si>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</si>
  <si>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</si>
  <si>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</si>
  <si>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</si>
  <si>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</si>
  <si>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</si>
  <si>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</si>
  <si>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</si>
  <si>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</si>
  <si>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</si>
  <si>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</si>
  <si>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</si>
  <si>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</si>
  <si>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</si>
  <si>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</si>
  <si>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</si>
  <si>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</si>
  <si>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</si>
  <si>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</si>
  <si>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</si>
  <si>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</si>
  <si>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</si>
  <si>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</si>
  <si>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</si>
  <si>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</si>
  <si>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</si>
  <si>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</si>
  <si>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</si>
  <si>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</si>
  <si>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</si>
  <si>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</si>
  <si>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</si>
  <si>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</si>
  <si>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</si>
  <si>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</si>
  <si>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</si>
  <si>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</si>
  <si>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</si>
  <si>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</si>
  <si>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</si>
  <si>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</si>
  <si>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</si>
  <si>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</si>
  <si>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</si>
  <si>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</si>
  <si>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</si>
  <si>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</si>
  <si>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</si>
  <si>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</si>
  <si>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</si>
  <si>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</si>
  <si>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</si>
  <si>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</si>
  <si>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</si>
  <si>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</si>
  <si>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</si>
  <si>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</si>
  <si>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</si>
  <si>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</si>
  <si>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</si>
  <si>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</si>
  <si>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</si>
  <si>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</si>
  <si>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</si>
  <si>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</si>
  <si>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</si>
  <si>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</si>
  <si>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</si>
  <si>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</si>
  <si>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</si>
  <si>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</si>
  <si>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</si>
  <si>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</si>
  <si>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</si>
  <si>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</si>
  <si>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</si>
  <si>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</si>
  <si>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</si>
  <si>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</si>
  <si>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</si>
  <si>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</si>
  <si>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</si>
  <si>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</si>
  <si>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</si>
  <si>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</si>
  <si>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</si>
  <si>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</si>
  <si>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</si>
  <si>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</si>
  <si>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</si>
  <si>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</si>
  <si>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</si>
  <si>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</si>
  <si>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</si>
  <si>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</si>
  <si>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</si>
  <si>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</si>
  <si>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</si>
  <si>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</si>
  <si>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</si>
  <si>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</si>
  <si>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</si>
  <si>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</si>
  <si>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</si>
  <si>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</si>
  <si>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</si>
  <si>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</si>
  <si>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</si>
  <si>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</si>
  <si>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</si>
  <si>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</si>
  <si>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</si>
  <si>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</si>
  <si>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</si>
  <si>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</si>
  <si>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</si>
  <si>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</si>
  <si>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</si>
  <si>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</si>
  <si>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</si>
  <si>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</si>
  <si>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</si>
  <si>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</si>
  <si>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</si>
  <si>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</si>
  <si>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</si>
  <si>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</si>
  <si>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</si>
  <si>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</si>
  <si>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</si>
  <si>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</si>
  <si>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</si>
  <si>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</si>
  <si>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</si>
  <si>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</si>
  <si>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</si>
  <si>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</si>
  <si>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</si>
  <si>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</si>
  <si>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</si>
  <si>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</si>
  <si>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</si>
  <si>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</si>
  <si>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</si>
  <si>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</si>
  <si>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</si>
  <si>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</si>
  <si>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</si>
  <si>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</si>
  <si>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</si>
  <si>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</si>
  <si>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</si>
  <si>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</si>
  <si>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</si>
  <si>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</si>
  <si>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</si>
  <si>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</si>
  <si>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</si>
  <si>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</si>
  <si>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</si>
  <si>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</si>
  <si>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</si>
  <si>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</si>
  <si>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</si>
  <si>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</si>
  <si>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</si>
  <si>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</si>
  <si>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</si>
  <si>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</si>
  <si>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</si>
  <si>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</si>
  <si>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</si>
  <si>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</si>
  <si>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</si>
  <si>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</si>
  <si>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</si>
  <si>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</si>
  <si>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</si>
  <si>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</si>
  <si>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</si>
  <si>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</si>
  <si>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</si>
  <si>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</si>
  <si>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</si>
  <si>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</si>
  <si>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</si>
  <si>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</si>
  <si>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</si>
  <si>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</si>
  <si>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</si>
  <si>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</si>
  <si>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</si>
  <si>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</si>
  <si>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</si>
  <si>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</si>
  <si>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</si>
  <si>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</si>
  <si>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</si>
  <si>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</si>
  <si>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</si>
  <si>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</si>
  <si>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</si>
  <si>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</si>
  <si>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</si>
  <si>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</si>
  <si>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</si>
  <si>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</si>
  <si>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</si>
  <si>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</si>
  <si>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</si>
  <si>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</si>
  <si>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</si>
  <si>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</si>
  <si>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</si>
  <si>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</si>
  <si>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</si>
  <si>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</si>
  <si>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</si>
  <si>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</si>
  <si>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</si>
  <si>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</si>
  <si>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</si>
  <si>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</si>
  <si>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</si>
  <si>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</si>
  <si>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</si>
  <si>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</si>
  <si>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</si>
  <si>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</si>
  <si>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</si>
  <si>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</si>
  <si>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</si>
  <si>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</si>
  <si>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</si>
  <si>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</si>
  <si>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</si>
  <si>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</si>
  <si>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</si>
  <si>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</si>
  <si>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</si>
  <si>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</si>
  <si>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</si>
  <si>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</si>
  <si>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</si>
  <si>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</si>
  <si>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</si>
  <si>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</si>
  <si>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</si>
  <si>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</si>
  <si>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</si>
  <si>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</si>
  <si>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</si>
  <si>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</si>
  <si>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</si>
  <si>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</si>
  <si>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</si>
  <si>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</si>
  <si>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</si>
  <si>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</si>
  <si>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</si>
  <si>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</si>
  <si>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</si>
  <si>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</si>
  <si>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</si>
  <si>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</si>
  <si>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</si>
  <si>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</si>
  <si>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</si>
  <si>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</si>
  <si>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</si>
  <si>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</si>
  <si>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</si>
  <si>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</si>
  <si>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</si>
  <si>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</si>
  <si>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</si>
  <si>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</si>
  <si>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</si>
  <si>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</si>
  <si>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</si>
  <si>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</si>
  <si>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</si>
  <si>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</si>
  <si>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</si>
  <si>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</si>
  <si>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</si>
  <si>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</si>
  <si>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</si>
  <si>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</si>
  <si>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</si>
  <si>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</si>
  <si>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</si>
  <si>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</si>
  <si>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</si>
  <si>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</si>
  <si>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</si>
  <si>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</si>
  <si>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</si>
  <si>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</si>
  <si>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</si>
  <si>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</si>
  <si>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</si>
  <si>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</si>
  <si>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</si>
  <si>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</si>
  <si>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</si>
  <si>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</si>
  <si>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</si>
  <si>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</si>
  <si>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</si>
  <si>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</si>
  <si>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</si>
  <si>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</si>
  <si>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</si>
  <si>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</si>
  <si>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</si>
  <si>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</si>
  <si>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</si>
  <si>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</si>
  <si>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</si>
  <si>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</si>
  <si>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</si>
  <si>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</si>
  <si>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</si>
  <si>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</si>
  <si>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</si>
  <si>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</si>
  <si>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</si>
  <si>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</si>
  <si>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</si>
  <si>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</si>
  <si>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</si>
  <si>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</si>
  <si>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</si>
  <si>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</si>
  <si>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</si>
  <si>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</si>
  <si>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</si>
  <si>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</si>
  <si>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</si>
  <si>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</si>
  <si>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</si>
  <si>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</si>
  <si>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</si>
  <si>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</si>
  <si>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</si>
  <si>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</si>
  <si>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</si>
  <si>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</si>
  <si>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</si>
  <si>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</si>
  <si>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</si>
  <si>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</si>
  <si>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</si>
  <si>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</si>
  <si>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</si>
  <si>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</si>
  <si>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</si>
  <si>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</si>
  <si>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</si>
  <si>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</si>
  <si>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</si>
  <si>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</si>
  <si>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</si>
  <si>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</si>
  <si>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</si>
  <si>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</si>
  <si>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</si>
  <si>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</si>
  <si>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</si>
  <si>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</si>
  <si>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</si>
  <si>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</si>
  <si>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</si>
  <si>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</si>
  <si>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</si>
  <si>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</si>
  <si>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</si>
  <si>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</si>
  <si>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</si>
  <si>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</si>
  <si>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</si>
  <si>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</si>
  <si>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</si>
  <si>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</si>
  <si>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</si>
  <si>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</si>
  <si>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</si>
  <si>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</si>
  <si>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</si>
  <si>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</si>
  <si>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</si>
  <si>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</si>
  <si>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</si>
  <si>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</si>
  <si>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</si>
  <si>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</si>
  <si>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</si>
  <si>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</si>
  <si>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</si>
  <si>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</si>
  <si>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</si>
  <si>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</si>
  <si>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</si>
  <si>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</si>
  <si>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</si>
  <si>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</si>
  <si>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</si>
  <si>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</si>
  <si>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</si>
  <si>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</si>
  <si>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</si>
  <si>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</si>
  <si>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</si>
  <si>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</si>
  <si>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</si>
  <si>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</si>
  <si>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</si>
  <si>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</si>
  <si>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</si>
  <si>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</si>
  <si>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</si>
  <si>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</si>
  <si>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</si>
  <si>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</si>
  <si>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</si>
  <si>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</si>
  <si>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</si>
  <si>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</si>
  <si>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</si>
  <si>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</si>
  <si>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</si>
  <si>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</si>
  <si>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</si>
  <si>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</si>
  <si>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</si>
  <si>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</si>
  <si>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</si>
  <si>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</si>
  <si>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</si>
  <si>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</si>
  <si>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</si>
  <si>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</si>
  <si>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</si>
  <si>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</si>
  <si>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</si>
  <si>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</si>
  <si>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</si>
  <si>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</si>
  <si>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</si>
  <si>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</si>
  <si>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</si>
  <si>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</si>
  <si>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</si>
  <si>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</si>
  <si>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</si>
  <si>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</si>
  <si>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</si>
  <si>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</si>
  <si>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</si>
  <si>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</si>
  <si>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</si>
  <si>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</si>
  <si>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</si>
  <si>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</si>
  <si>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</si>
  <si>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</si>
  <si>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</si>
  <si>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</si>
  <si>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</si>
  <si>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</si>
  <si>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</si>
  <si>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</si>
  <si>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</si>
  <si>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</si>
  <si>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</si>
  <si>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</si>
  <si>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</si>
  <si>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</si>
  <si>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</si>
  <si>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</si>
  <si>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</si>
  <si>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</si>
  <si>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</si>
  <si>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</si>
  <si>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</si>
  <si>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</si>
  <si>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</si>
  <si>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</si>
  <si>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</si>
  <si>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</si>
  <si>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</si>
  <si>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</si>
  <si>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</si>
  <si>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</si>
  <si>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</si>
  <si>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</si>
  <si>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</si>
  <si>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</si>
  <si>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</si>
  <si>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</si>
  <si>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</si>
  <si>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</si>
  <si>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</si>
  <si>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</si>
  <si>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</si>
  <si>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</si>
  <si>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</si>
  <si>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</si>
  <si>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</si>
  <si>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</si>
  <si>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</si>
  <si>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</si>
  <si>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</si>
  <si>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</si>
  <si>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</si>
  <si>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</si>
  <si>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</si>
  <si>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</si>
  <si>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</si>
  <si>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</si>
  <si>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</si>
  <si>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</si>
  <si>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</si>
  <si>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</si>
  <si>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</si>
  <si>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</si>
  <si>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</si>
  <si>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</si>
  <si>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</si>
  <si>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</si>
  <si>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</si>
  <si>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</si>
  <si>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</si>
  <si>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</si>
  <si>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</si>
  <si>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</si>
  <si>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</si>
  <si>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</si>
  <si>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</si>
  <si>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</si>
  <si>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</si>
  <si>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</si>
  <si>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</si>
  <si>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</si>
  <si>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</si>
  <si>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</si>
  <si>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</si>
  <si>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</si>
  <si>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</si>
  <si>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</si>
  <si>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</si>
  <si>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</si>
  <si>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</si>
  <si>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</si>
  <si>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</si>
  <si>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</si>
  <si>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</si>
  <si>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</si>
  <si>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</si>
  <si>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</si>
  <si>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</si>
  <si>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</si>
  <si>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</si>
  <si>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</si>
  <si>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</si>
  <si>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</si>
  <si>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</si>
  <si>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</si>
  <si>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</si>
  <si>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</si>
  <si>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</si>
  <si>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</si>
  <si>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</si>
  <si>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</si>
  <si>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</si>
  <si>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</si>
  <si>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</si>
  <si>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</si>
  <si>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</si>
  <si>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</si>
  <si>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</si>
  <si>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</si>
  <si>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</si>
  <si>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</si>
  <si>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</si>
  <si>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</si>
  <si>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</si>
  <si>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</si>
  <si>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</si>
  <si>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</si>
  <si>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</si>
  <si>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</si>
  <si>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</si>
  <si>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</si>
  <si>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</si>
  <si>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</si>
  <si>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</si>
  <si>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</si>
  <si>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</si>
  <si>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</si>
  <si>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</si>
  <si>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</si>
  <si>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</si>
  <si>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</si>
  <si>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</si>
  <si>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</si>
  <si>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</si>
  <si>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</si>
  <si>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</si>
  <si>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</si>
  <si>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</si>
  <si>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</si>
  <si>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</si>
  <si>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</si>
  <si>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</si>
  <si>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</si>
  <si>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</si>
  <si>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</si>
  <si>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</si>
  <si>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</si>
  <si>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</si>
  <si>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</si>
  <si>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</si>
  <si>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</si>
  <si>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</si>
  <si>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</si>
  <si>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</si>
  <si>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</si>
  <si>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</si>
  <si>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</si>
  <si>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</si>
  <si>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</si>
  <si>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</si>
  <si>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</si>
  <si>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</si>
  <si>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</si>
  <si>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</si>
  <si>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</si>
  <si>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</si>
  <si>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</si>
  <si>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</si>
  <si>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</si>
  <si>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</si>
  <si>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</si>
  <si>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</si>
  <si>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</si>
  <si>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</si>
  <si>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</si>
  <si>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</si>
  <si>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</si>
  <si>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</si>
  <si>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</si>
  <si>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</si>
  <si>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</si>
  <si>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</si>
  <si>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</si>
  <si>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</si>
  <si>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</si>
  <si>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</si>
  <si>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</si>
  <si>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</si>
  <si>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</si>
  <si>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</si>
  <si>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</si>
  <si>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</si>
  <si>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</si>
  <si>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</si>
  <si>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</si>
  <si>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</si>
  <si>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</si>
  <si>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</si>
  <si>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</si>
  <si>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</si>
  <si>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</si>
  <si>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</si>
  <si>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</si>
  <si>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</si>
  <si>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</si>
  <si>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</si>
  <si>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</si>
  <si>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</si>
  <si>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</si>
  <si>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</si>
  <si>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</si>
  <si>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</si>
  <si>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</si>
  <si>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</si>
  <si>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</si>
  <si>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</si>
  <si>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</si>
  <si>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</si>
  <si>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</si>
  <si>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</si>
  <si>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</si>
  <si>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</si>
  <si>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</si>
  <si>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</si>
  <si>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</si>
  <si>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</si>
  <si>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</si>
  <si>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</si>
  <si>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</si>
  <si>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</si>
  <si>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</si>
  <si>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</si>
  <si>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</si>
  <si>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</si>
  <si>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</si>
  <si>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</si>
  <si>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</si>
  <si>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</si>
  <si>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</si>
  <si>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</si>
  <si>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</si>
  <si>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</si>
  <si>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</si>
  <si>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</si>
  <si>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</si>
  <si>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</si>
  <si>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</si>
  <si>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</si>
  <si>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</si>
  <si>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</si>
  <si>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</si>
  <si>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</si>
  <si>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</si>
  <si>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</si>
  <si>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</si>
  <si>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</si>
  <si>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</si>
  <si>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</si>
  <si>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</si>
  <si>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</si>
  <si>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</si>
  <si>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</si>
  <si>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</si>
  <si>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</si>
  <si>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</si>
  <si>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</si>
  <si>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</si>
  <si>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</si>
  <si>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</si>
  <si>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</si>
  <si>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</si>
  <si>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</si>
  <si>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</si>
  <si>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</si>
  <si>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</si>
  <si>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</si>
  <si>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</si>
  <si>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</si>
  <si>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</si>
  <si>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</si>
  <si>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</si>
  <si>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</si>
  <si>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</si>
  <si>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</si>
  <si>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</si>
  <si>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</si>
  <si>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</si>
  <si>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</si>
  <si>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</si>
  <si>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</si>
  <si>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</si>
  <si>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</si>
  <si>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</si>
  <si>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</si>
  <si>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</si>
  <si>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</si>
  <si>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</si>
  <si>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</si>
  <si>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</si>
  <si>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</si>
  <si>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</si>
  <si>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</si>
  <si>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</si>
  <si>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</si>
  <si>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</si>
  <si>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</si>
  <si>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</si>
  <si>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</si>
  <si>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</si>
  <si>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</si>
  <si>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</si>
  <si>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</si>
  <si>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</si>
  <si>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</si>
  <si>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</si>
  <si>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</si>
  <si>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</si>
  <si>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</si>
  <si>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</si>
  <si>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</si>
  <si>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</si>
  <si>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</si>
  <si>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</si>
  <si>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</si>
  <si>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</si>
  <si>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</si>
  <si>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</si>
  <si>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</si>
  <si>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</si>
  <si>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</si>
  <si>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</si>
  <si>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</si>
  <si>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</si>
  <si>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</si>
  <si>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</si>
  <si>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</si>
  <si>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</si>
  <si>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</si>
  <si>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</si>
  <si>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</si>
  <si>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</si>
  <si>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</si>
  <si>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</si>
  <si>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</si>
  <si>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</si>
  <si>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</si>
  <si>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</si>
  <si>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</si>
  <si>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</si>
  <si>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</si>
  <si>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</si>
  <si>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</si>
  <si>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</si>
  <si>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</si>
  <si>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</si>
  <si>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</si>
  <si>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</si>
  <si>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</si>
  <si>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</si>
  <si>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</si>
  <si>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</si>
  <si>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</si>
  <si>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</si>
  <si>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</si>
  <si>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</si>
  <si>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</si>
  <si>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</si>
  <si>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</si>
  <si>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</si>
  <si>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</si>
  <si>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</si>
  <si>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</si>
  <si>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</si>
  <si>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</si>
  <si>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</si>
  <si>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</si>
  <si>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</si>
  <si>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</si>
  <si>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</si>
  <si>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</si>
  <si>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</si>
  <si>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</si>
  <si>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</si>
  <si>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</si>
  <si>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</si>
  <si>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</si>
  <si>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</si>
  <si>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</si>
  <si>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</si>
  <si>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</si>
  <si>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</si>
  <si>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</si>
  <si>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</si>
  <si>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</si>
  <si>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</si>
  <si>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</si>
  <si>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</si>
  <si>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</si>
  <si>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</si>
  <si>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</si>
  <si>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</si>
  <si>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</si>
  <si>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</si>
  <si>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</si>
  <si>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</si>
  <si>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</si>
  <si>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</si>
  <si>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</si>
  <si>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</si>
  <si>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</si>
  <si>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</si>
  <si>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</si>
  <si>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</si>
  <si>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</si>
  <si>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</si>
  <si>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</si>
  <si>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</si>
  <si>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</si>
  <si>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</si>
  <si>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</si>
  <si>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</si>
  <si>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</si>
  <si>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</si>
  <si>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</si>
  <si>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</si>
  <si>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</si>
  <si>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</si>
  <si>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</si>
  <si>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</si>
  <si>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</si>
  <si>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</si>
  <si>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</si>
  <si>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</si>
  <si>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</si>
  <si>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</si>
  <si>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</si>
  <si>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</si>
  <si>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</si>
  <si>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</si>
  <si>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</si>
  <si>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</si>
  <si>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</si>
  <si>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</si>
  <si>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</si>
  <si>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</si>
  <si>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</si>
  <si>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</si>
  <si>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</si>
  <si>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</si>
  <si>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</si>
  <si>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</si>
  <si>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</si>
  <si>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</si>
  <si>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</si>
  <si>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</si>
  <si>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</si>
  <si>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</si>
  <si>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</si>
  <si>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</si>
  <si>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</si>
  <si>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</si>
  <si>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</si>
  <si>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</si>
  <si>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</si>
  <si>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</si>
  <si>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</si>
  <si>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</si>
  <si>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</si>
  <si>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</si>
  <si>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</si>
  <si>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</si>
  <si>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</si>
  <si>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</si>
  <si>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</si>
  <si>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</si>
  <si>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</si>
  <si>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</si>
  <si>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</si>
  <si>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</si>
  <si>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</si>
  <si>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</si>
  <si>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</si>
  <si>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</si>
  <si>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</si>
  <si>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</si>
  <si>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</si>
  <si>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</si>
  <si>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</si>
  <si>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</si>
  <si>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</si>
  <si>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</si>
  <si>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</si>
  <si>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</si>
  <si>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</si>
  <si>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</si>
  <si>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</si>
  <si>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</si>
  <si>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</si>
  <si>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</si>
  <si>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</si>
  <si>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</si>
  <si>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</si>
  <si>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</si>
  <si>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</si>
  <si>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</si>
  <si>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</si>
  <si>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</si>
  <si>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</si>
  <si>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</si>
  <si>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</si>
  <si>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</si>
  <si>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</si>
  <si>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</si>
  <si>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</si>
  <si>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</si>
  <si>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</si>
  <si>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</si>
  <si>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</si>
  <si>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</si>
  <si>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</si>
  <si>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</si>
  <si>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</si>
  <si>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</si>
  <si>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</si>
  <si>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</si>
  <si>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</si>
  <si>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</si>
  <si>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</si>
  <si>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</si>
  <si>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</si>
  <si>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</si>
  <si>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</si>
  <si>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</si>
  <si>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</si>
  <si>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</si>
  <si>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</si>
  <si>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</si>
  <si>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</si>
  <si>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</si>
  <si>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</si>
  <si>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</si>
  <si>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</si>
  <si>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</si>
  <si>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</si>
  <si>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</si>
  <si>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</si>
  <si>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</si>
  <si>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</si>
  <si>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</si>
  <si>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</si>
  <si>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</si>
  <si>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</si>
  <si>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</si>
  <si>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</si>
  <si>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</si>
  <si>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</si>
  <si>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</si>
  <si>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</si>
  <si>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</si>
  <si>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</si>
  <si>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</si>
  <si>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</si>
  <si>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</si>
  <si>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</si>
  <si>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</si>
  <si>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</si>
  <si>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</si>
  <si>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</si>
  <si>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</si>
  <si>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</si>
  <si>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</si>
  <si>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</si>
  <si>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</si>
  <si>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</si>
  <si>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</si>
  <si>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</si>
  <si>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</si>
  <si>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</si>
  <si>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</si>
  <si>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</si>
  <si>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</si>
  <si>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</si>
  <si>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</si>
  <si>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</si>
  <si>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</si>
  <si>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</si>
  <si>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</si>
  <si>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</si>
  <si>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</si>
  <si>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</si>
  <si>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</si>
  <si>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</si>
  <si>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</si>
  <si>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</si>
  <si>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</si>
  <si>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</si>
  <si>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</si>
  <si>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</si>
  <si>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</si>
  <si>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</si>
  <si>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</si>
  <si>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</si>
  <si>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</si>
  <si>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</si>
  <si>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</si>
  <si>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</si>
  <si>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</si>
  <si>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</si>
  <si>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</si>
  <si>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</si>
  <si>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</si>
  <si>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</si>
  <si>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</si>
  <si>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</si>
  <si>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</si>
  <si>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</si>
  <si>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</si>
  <si>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</si>
  <si>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</si>
  <si>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</si>
  <si>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</si>
  <si>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</si>
  <si>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</si>
  <si>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</si>
  <si>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</si>
  <si>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</si>
  <si>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</si>
  <si>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</si>
  <si>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</si>
  <si>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</si>
  <si>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</si>
  <si>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</si>
  <si>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</si>
  <si>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</si>
  <si>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</si>
  <si>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</si>
  <si>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</si>
  <si>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</si>
  <si>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</si>
  <si>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</si>
  <si>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</si>
  <si>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</si>
  <si>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</si>
  <si>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</si>
  <si>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</si>
  <si>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</si>
  <si>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</si>
  <si>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</si>
  <si>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</si>
  <si>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</si>
  <si>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</si>
  <si>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</si>
  <si>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</si>
  <si>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</si>
  <si>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</si>
  <si>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</si>
  <si>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</si>
  <si>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</si>
  <si>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</si>
  <si>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</si>
  <si>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</si>
  <si>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</si>
  <si>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</si>
  <si>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</si>
  <si>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</si>
  <si>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</si>
  <si>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</si>
  <si>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</si>
  <si>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</si>
  <si>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</si>
  <si>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</si>
  <si>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</si>
  <si>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</si>
  <si>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</si>
  <si>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</si>
  <si>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</si>
  <si>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</si>
  <si>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</si>
  <si>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</si>
  <si>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</si>
  <si>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</si>
  <si>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</si>
  <si>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</si>
  <si>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</si>
  <si>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</si>
  <si>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</si>
  <si>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</si>
  <si>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</si>
  <si>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</si>
  <si>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</si>
  <si>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</si>
  <si>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</si>
  <si>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</si>
  <si>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</si>
  <si>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</si>
  <si>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</si>
  <si>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</si>
  <si>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</si>
  <si>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</si>
  <si>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</si>
  <si>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</si>
  <si>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</si>
  <si>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</si>
  <si>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</si>
  <si>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</si>
  <si>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</si>
  <si>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</si>
  <si>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</si>
  <si>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</si>
  <si>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</si>
  <si>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</si>
  <si>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</si>
  <si>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</si>
  <si>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</si>
  <si>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</si>
  <si>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</si>
  <si>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</si>
  <si>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</si>
  <si>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</si>
  <si>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</si>
  <si>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</si>
  <si>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</si>
  <si>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</si>
  <si>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</si>
  <si>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</si>
  <si>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</si>
  <si>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</si>
  <si>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</si>
  <si>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</si>
  <si>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</si>
  <si>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</si>
  <si>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</si>
  <si>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</si>
  <si>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</si>
  <si>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</si>
  <si>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</si>
  <si>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</si>
  <si>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</si>
  <si>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</si>
  <si>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</si>
  <si>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</si>
  <si>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</si>
  <si>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</si>
  <si>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</si>
  <si>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</si>
  <si>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</si>
  <si>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</si>
  <si>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</si>
  <si>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</si>
  <si>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</si>
  <si>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</si>
  <si>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</si>
  <si>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</si>
  <si>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</si>
  <si>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</si>
  <si>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</si>
  <si>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</si>
  <si>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</si>
  <si>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</si>
  <si>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</si>
  <si>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</si>
  <si>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</si>
  <si>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</si>
  <si>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</si>
  <si>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</si>
  <si>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</si>
  <si>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</si>
  <si>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</si>
  <si>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</si>
  <si>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</si>
  <si>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</si>
  <si>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</si>
  <si>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</si>
  <si>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</si>
  <si>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</si>
  <si>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</si>
  <si>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</si>
  <si>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</si>
  <si>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</si>
  <si>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</si>
  <si>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</si>
  <si>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</si>
  <si>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</si>
  <si>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</si>
  <si>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</si>
  <si>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</si>
  <si>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</si>
  <si>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</si>
  <si>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</si>
  <si>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</si>
  <si>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</si>
  <si>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</si>
  <si>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</si>
  <si>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</si>
  <si>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</si>
  <si>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</si>
  <si>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</si>
  <si>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</si>
  <si>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</si>
  <si>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</si>
  <si>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</si>
  <si>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</si>
  <si>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</si>
  <si>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</si>
  <si>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</si>
  <si>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</si>
  <si>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</si>
  <si>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</si>
  <si>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</si>
  <si>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</si>
  <si>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</si>
  <si>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</si>
  <si>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</si>
  <si>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</si>
  <si>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</si>
  <si>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</si>
  <si>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</si>
  <si>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</si>
  <si>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</si>
  <si>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</si>
  <si>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</si>
  <si>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</si>
  <si>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</si>
  <si>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</si>
  <si>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</si>
  <si>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</si>
  <si>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</si>
  <si>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</si>
  <si>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</si>
  <si>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</si>
  <si>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</si>
  <si>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</si>
  <si>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</si>
  <si>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</si>
  <si>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</si>
  <si>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</si>
  <si>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</si>
  <si>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</si>
  <si>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</si>
  <si>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</si>
  <si>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</si>
  <si>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</si>
  <si>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</si>
  <si>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</si>
  <si>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</si>
  <si>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</si>
  <si>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</si>
  <si>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</si>
  <si>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</si>
  <si>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</si>
  <si>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</si>
  <si>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</si>
  <si>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</si>
  <si>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</si>
  <si>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</si>
  <si>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</si>
  <si>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</si>
  <si>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</si>
  <si>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</si>
  <si>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</si>
  <si>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</si>
  <si>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</si>
  <si>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</si>
  <si>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</si>
  <si>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</si>
  <si>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</si>
  <si>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</si>
  <si>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</si>
  <si>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</si>
  <si>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</si>
  <si>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</si>
  <si>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</si>
  <si>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</si>
  <si>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</si>
  <si>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</si>
  <si>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</si>
  <si>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</si>
  <si>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</si>
  <si>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</si>
  <si>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</si>
  <si>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</si>
  <si>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</si>
  <si>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</si>
  <si>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</si>
  <si>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</si>
  <si>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</si>
  <si>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</si>
  <si>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</si>
  <si>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</si>
  <si>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</si>
  <si>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</si>
  <si>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</si>
  <si>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</si>
  <si>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</si>
  <si>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</si>
  <si>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</si>
  <si>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</si>
  <si>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</si>
  <si>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</si>
  <si>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</si>
  <si>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</si>
  <si>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</si>
  <si>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</si>
  <si>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</si>
  <si>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</si>
  <si>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</si>
  <si>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</si>
  <si>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</si>
  <si>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</si>
  <si>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</si>
  <si>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</si>
  <si>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</si>
  <si>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</si>
  <si>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</si>
  <si>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</si>
  <si>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</si>
  <si>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</si>
  <si>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</si>
  <si>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</si>
  <si>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</si>
  <si>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</si>
  <si>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</si>
  <si>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</si>
  <si>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</si>
  <si>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</si>
  <si>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</si>
  <si>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</si>
  <si>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</si>
  <si>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</si>
  <si>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</si>
  <si>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</si>
  <si>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</si>
  <si>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</si>
  <si>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</si>
  <si>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</si>
  <si>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</si>
  <si>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</si>
  <si>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</si>
  <si>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</si>
  <si>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</si>
  <si>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</si>
  <si>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</si>
  <si>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</si>
  <si>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</si>
  <si>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</si>
  <si>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</si>
  <si>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</si>
  <si>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</si>
  <si>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</si>
  <si>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</si>
  <si>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</si>
  <si>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</si>
  <si>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</si>
  <si>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</si>
  <si>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</si>
  <si>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</si>
  <si>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</si>
  <si>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</si>
  <si>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</si>
  <si>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</si>
  <si>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</si>
  <si>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</si>
  <si>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</si>
  <si>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</si>
  <si>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</si>
  <si>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</si>
  <si>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</si>
  <si>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</si>
  <si>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</si>
  <si>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</si>
  <si>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</si>
  <si>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</si>
  <si>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</si>
  <si>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</si>
  <si>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</si>
  <si>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</si>
  <si>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</si>
  <si>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</si>
  <si>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</si>
  <si>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</si>
  <si>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</si>
  <si>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</si>
  <si>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</si>
  <si>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</si>
  <si>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</si>
  <si>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</si>
  <si>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</si>
  <si>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</si>
  <si>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</si>
  <si>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</si>
  <si>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</si>
  <si>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</si>
  <si>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</si>
  <si>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</si>
  <si>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</si>
  <si>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</si>
  <si>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</si>
  <si>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</si>
  <si>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</si>
  <si>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</si>
  <si>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</si>
  <si>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</si>
  <si>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</si>
  <si>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</si>
  <si>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</si>
  <si>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</si>
  <si>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</si>
  <si>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</si>
  <si>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</si>
  <si>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</si>
  <si>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</si>
  <si>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</si>
  <si>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</si>
  <si>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</si>
  <si>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</si>
  <si>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</si>
  <si>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</si>
  <si>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</si>
  <si>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</si>
  <si>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</si>
  <si>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</si>
  <si>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</si>
  <si>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</si>
  <si>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</si>
  <si>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</si>
  <si>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</si>
  <si>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</si>
  <si>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</si>
  <si>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</si>
  <si>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</si>
  <si>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</si>
  <si>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</si>
  <si>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</si>
  <si>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</si>
  <si>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</si>
  <si>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</si>
  <si>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</si>
  <si>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</si>
  <si>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</si>
  <si>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</si>
  <si>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</si>
  <si>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</si>
  <si>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</si>
  <si>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</si>
  <si>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</si>
  <si>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</si>
  <si>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</si>
  <si>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</si>
  <si>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</si>
  <si>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</si>
  <si>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</si>
  <si>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</si>
  <si>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</si>
  <si>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</si>
  <si>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</si>
  <si>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</si>
  <si>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</si>
  <si>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</si>
  <si>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</si>
  <si>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</si>
  <si>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</si>
  <si>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</si>
  <si>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</si>
  <si>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</si>
  <si>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</si>
  <si>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</si>
  <si>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</si>
  <si>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</si>
  <si>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</si>
  <si>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</si>
  <si>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</si>
  <si>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</si>
  <si>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</si>
  <si>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</si>
  <si>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</si>
  <si>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</si>
  <si>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</si>
  <si>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</si>
  <si>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</si>
  <si>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</si>
  <si>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</si>
  <si>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</si>
  <si>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</si>
  <si>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</si>
  <si>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</si>
  <si>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</si>
  <si>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</si>
  <si>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</si>
  <si>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</si>
  <si>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</si>
  <si>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</si>
  <si>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</si>
  <si>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</si>
  <si>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</si>
  <si>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</si>
  <si>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</si>
  <si>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</si>
  <si>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</si>
  <si>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</si>
  <si>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</si>
  <si>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</si>
  <si>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</si>
  <si>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</si>
  <si>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</si>
  <si>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</si>
  <si>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</si>
  <si>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</si>
  <si>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</si>
  <si>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</si>
  <si>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</si>
  <si>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</si>
  <si>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</si>
  <si>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</si>
  <si>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</si>
  <si>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</si>
  <si>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</si>
  <si>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</si>
  <si>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</si>
  <si>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</si>
  <si>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</si>
  <si>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</si>
  <si>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</si>
  <si>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</si>
  <si>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</si>
  <si>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</si>
  <si>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</si>
  <si>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</si>
  <si>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</si>
  <si>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</si>
  <si>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</si>
  <si>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</si>
  <si>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</si>
  <si>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</si>
  <si>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</si>
  <si>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</si>
  <si>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</si>
  <si>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</si>
  <si>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</si>
  <si>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</si>
  <si>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</si>
  <si>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</si>
  <si>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</si>
  <si>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</si>
  <si>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</si>
  <si>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</si>
  <si>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</si>
  <si>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</si>
  <si>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</si>
  <si>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</si>
  <si>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</si>
  <si>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</si>
  <si>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</si>
  <si>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</si>
  <si>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</si>
  <si>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</si>
  <si>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</si>
  <si>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</si>
  <si>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</si>
  <si>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</si>
  <si>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</si>
  <si>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</si>
  <si>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</si>
  <si>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</si>
  <si>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</si>
  <si>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</si>
  <si>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</si>
  <si>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</si>
  <si>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</si>
  <si>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</si>
  <si>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</si>
  <si>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</si>
  <si>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</si>
  <si>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</si>
  <si>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</si>
  <si>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</si>
  <si>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</si>
  <si>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</si>
  <si>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</si>
  <si>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</si>
  <si>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</si>
  <si>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</si>
  <si>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</si>
  <si>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</si>
  <si>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</si>
  <si>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</si>
  <si>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</si>
  <si>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</si>
  <si>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</si>
  <si>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</si>
  <si>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</si>
  <si>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</si>
  <si>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</si>
  <si>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</si>
  <si>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</si>
  <si>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</si>
  <si>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</si>
  <si>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</si>
  <si>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</si>
  <si>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</si>
  <si>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</si>
  <si>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</si>
  <si>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</si>
  <si>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</si>
  <si>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</si>
  <si>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</si>
  <si>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</si>
  <si>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</si>
  <si>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</si>
  <si>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</si>
  <si>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</si>
  <si>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</si>
  <si>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</si>
  <si>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</si>
  <si>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</si>
  <si>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</si>
  <si>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</si>
  <si>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</si>
  <si>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</si>
  <si>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</si>
  <si>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</si>
  <si>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</si>
  <si>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</si>
  <si>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</si>
  <si>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</si>
  <si>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</si>
  <si>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</si>
  <si>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</si>
  <si>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</si>
  <si>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</si>
  <si>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</si>
  <si>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</si>
  <si>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</si>
  <si>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</si>
  <si>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</si>
  <si>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</si>
  <si>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</si>
  <si>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</si>
  <si>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</si>
  <si>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</si>
  <si>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</si>
  <si>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</si>
  <si>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</si>
  <si>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</si>
  <si>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</si>
  <si>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</si>
  <si>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</si>
  <si>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</si>
  <si>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</si>
  <si>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</si>
  <si>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</si>
  <si>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</si>
  <si>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</si>
  <si>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</si>
  <si>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</si>
  <si>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</si>
  <si>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</si>
  <si>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</si>
  <si>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</si>
  <si>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</si>
  <si>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</si>
  <si>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</si>
  <si>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</si>
  <si>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</si>
  <si>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</si>
  <si>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</si>
  <si>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</si>
  <si>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</si>
  <si>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</si>
  <si>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</si>
  <si>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</si>
  <si>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</si>
  <si>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</si>
  <si>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</si>
  <si>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</si>
  <si>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</si>
  <si>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</si>
  <si>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</si>
  <si>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</si>
  <si>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</si>
  <si>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</si>
  <si>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</si>
  <si>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</si>
  <si>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</si>
  <si>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</si>
  <si>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</si>
  <si>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</si>
  <si>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</si>
  <si>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</si>
  <si>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</si>
  <si>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</si>
  <si>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</si>
  <si>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</si>
  <si>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</si>
  <si>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</si>
  <si>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</si>
  <si>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</si>
  <si>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</si>
  <si>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</si>
  <si>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</si>
  <si>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</si>
  <si>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</si>
  <si>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</si>
  <si>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</si>
  <si>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</si>
  <si>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</si>
  <si>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</si>
  <si>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</si>
  <si>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</si>
  <si>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</si>
  <si>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</si>
  <si>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</si>
  <si>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</si>
  <si>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</si>
  <si>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</si>
  <si>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</si>
  <si>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</si>
  <si>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</si>
  <si>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</si>
  <si>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</si>
  <si>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</si>
  <si>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</si>
  <si>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</si>
  <si>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</si>
  <si>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</si>
  <si>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</si>
  <si>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</si>
  <si>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</si>
  <si>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</si>
  <si>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</si>
  <si>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</si>
  <si>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</si>
  <si>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</si>
  <si>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</si>
  <si>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</si>
  <si>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</si>
  <si>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</si>
  <si>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</si>
  <si>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</si>
  <si>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</si>
  <si>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</si>
  <si>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</si>
  <si>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</si>
  <si>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</si>
  <si>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</si>
  <si>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</si>
  <si>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</si>
  <si>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</si>
  <si>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</si>
  <si>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</si>
  <si>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</si>
  <si>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</si>
  <si>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</si>
  <si>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</si>
  <si>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</si>
  <si>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</si>
  <si>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</si>
  <si>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</si>
  <si>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</si>
  <si>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</si>
  <si>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</si>
  <si>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</si>
  <si>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</si>
  <si>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</si>
  <si>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</si>
  <si>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</si>
  <si>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</si>
  <si>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</si>
  <si>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</si>
  <si>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</si>
  <si>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</si>
  <si>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</si>
  <si>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</si>
  <si>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</si>
  <si>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</si>
  <si>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</si>
  <si>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</si>
  <si>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</si>
  <si>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</si>
  <si>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</si>
  <si>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</si>
  <si>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</si>
  <si>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</si>
  <si>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</si>
  <si>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</si>
  <si>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</si>
  <si>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</si>
  <si>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</si>
  <si>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</si>
  <si>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</si>
  <si>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</si>
  <si>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</si>
  <si>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</si>
  <si>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</si>
  <si>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</si>
  <si>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</si>
  <si>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</si>
  <si>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</si>
  <si>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</si>
  <si>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</si>
  <si>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</si>
  <si>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</si>
  <si>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</si>
  <si>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</si>
  <si>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</si>
  <si>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</si>
  <si>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</si>
  <si>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</si>
  <si>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</si>
  <si>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</si>
  <si>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</si>
  <si>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</si>
  <si>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</si>
  <si>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</si>
  <si>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</si>
  <si>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</si>
  <si>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</si>
  <si>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</si>
  <si>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</si>
  <si>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</si>
  <si>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</si>
  <si>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</si>
  <si>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</si>
  <si>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</si>
  <si>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</si>
  <si>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</si>
  <si>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</si>
  <si>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</si>
  <si>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</si>
  <si>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</si>
  <si>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</si>
  <si>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</si>
  <si>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</si>
  <si>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</si>
  <si>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</si>
  <si>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</si>
  <si>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</si>
  <si>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</si>
  <si>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</si>
  <si>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</si>
  <si>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</si>
  <si>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</si>
  <si>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</si>
  <si>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</si>
  <si>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</si>
  <si>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</si>
  <si>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</si>
  <si>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</si>
  <si>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</si>
  <si>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</si>
  <si>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</si>
  <si>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</si>
  <si>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</si>
  <si>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</si>
  <si>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</si>
  <si>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</si>
  <si>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</si>
  <si>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</si>
  <si>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</si>
  <si>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</si>
  <si>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</si>
  <si>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</si>
  <si>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</si>
  <si>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</si>
  <si>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</si>
  <si>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</si>
  <si>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</si>
  <si>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</si>
  <si>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</si>
  <si>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</si>
  <si>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</si>
  <si>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</si>
  <si>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</si>
  <si>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</si>
  <si>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</si>
  <si>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</si>
  <si>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</si>
  <si>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</si>
  <si>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</si>
  <si>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</si>
  <si>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</si>
  <si>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</si>
  <si>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</si>
  <si>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</si>
  <si>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</si>
  <si>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</si>
  <si>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</si>
  <si>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</si>
  <si>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</si>
  <si>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</si>
  <si>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</si>
  <si>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</si>
  <si>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</si>
  <si>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</si>
  <si>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</si>
  <si>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</si>
  <si>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</si>
  <si>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</si>
  <si>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</si>
  <si>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</si>
  <si>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</si>
  <si>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</si>
  <si>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</si>
  <si>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</si>
  <si>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</si>
  <si>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</si>
  <si>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</si>
  <si>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</si>
  <si>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</si>
  <si>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</si>
  <si>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</si>
  <si>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</si>
  <si>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</si>
  <si>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</si>
  <si>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</si>
  <si>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</si>
  <si>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</si>
  <si>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</si>
  <si>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</si>
  <si>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</si>
  <si>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</si>
  <si>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</si>
  <si>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</si>
  <si>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</si>
  <si>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</si>
  <si>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</si>
  <si>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</si>
  <si>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</si>
  <si>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</si>
  <si>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</si>
  <si>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</si>
  <si>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</si>
  <si>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</si>
  <si>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</si>
  <si>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</si>
  <si>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</si>
  <si>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</si>
  <si>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</si>
  <si>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</si>
  <si>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</si>
  <si>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</si>
  <si>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</si>
  <si>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</si>
  <si>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</si>
  <si>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</si>
  <si>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</si>
  <si>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</si>
  <si>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</si>
  <si>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</si>
  <si>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</si>
  <si>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</si>
  <si>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</si>
  <si>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</si>
  <si>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</si>
  <si>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</si>
  <si>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</si>
  <si>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</si>
  <si>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</si>
  <si>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</si>
  <si>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</si>
  <si>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</si>
  <si>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</si>
  <si>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</si>
  <si>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</si>
  <si>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</si>
  <si>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</si>
  <si>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</si>
  <si>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</si>
  <si>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</si>
  <si>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</si>
  <si>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</si>
  <si>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</si>
  <si>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</si>
  <si>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</si>
  <si>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</si>
  <si>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</si>
  <si>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</si>
  <si>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</si>
  <si>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</si>
  <si>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</si>
  <si>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</si>
  <si>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</si>
  <si>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</si>
  <si>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</si>
  <si>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</si>
  <si>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</si>
  <si>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</si>
  <si>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</si>
  <si>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</si>
  <si>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</si>
  <si>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</si>
  <si>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</si>
  <si>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</si>
  <si>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</si>
  <si>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</si>
  <si>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</si>
  <si>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</si>
  <si>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</si>
  <si>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</si>
  <si>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</si>
  <si>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</si>
  <si>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</si>
  <si>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</si>
  <si>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</si>
  <si>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</si>
  <si>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</si>
  <si>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</si>
  <si>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</si>
  <si>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</si>
  <si>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</si>
  <si>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</si>
  <si>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</si>
  <si>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</si>
  <si>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</si>
  <si>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</si>
  <si>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</si>
  <si>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</si>
  <si>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</si>
  <si>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</si>
  <si>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</si>
  <si>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</si>
  <si>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</si>
  <si>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</si>
  <si>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</si>
  <si>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</si>
  <si>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</si>
  <si>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</si>
  <si>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</si>
  <si>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</si>
  <si>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</si>
  <si>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</si>
  <si>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</si>
  <si>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</si>
  <si>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</si>
  <si>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</si>
  <si>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</si>
  <si>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</si>
  <si>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</si>
  <si>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</si>
  <si>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</si>
  <si>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</si>
  <si>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</si>
  <si>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</si>
  <si>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</si>
  <si>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</si>
  <si>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</si>
  <si>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</si>
  <si>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</si>
  <si>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</si>
  <si>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</si>
  <si>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</si>
  <si>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</si>
  <si>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</si>
  <si>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</si>
  <si>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</si>
  <si>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</si>
  <si>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</si>
  <si>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</si>
  <si>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</si>
  <si>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</si>
  <si>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</si>
  <si>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</si>
  <si>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</si>
  <si>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</si>
  <si>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</si>
  <si>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</si>
  <si>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</si>
  <si>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</si>
  <si>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</si>
  <si>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</si>
  <si>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</si>
  <si>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</si>
  <si>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</si>
  <si>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</si>
  <si>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</si>
  <si>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</si>
  <si>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</si>
  <si>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</si>
  <si>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</si>
  <si>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</si>
  <si>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</si>
  <si>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</si>
  <si>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</si>
  <si>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</si>
  <si>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</si>
  <si>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</si>
  <si>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</si>
  <si>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</si>
  <si>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</si>
  <si>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</si>
  <si>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</si>
  <si>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</si>
  <si>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</si>
  <si>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</si>
  <si>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</si>
  <si>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</si>
  <si>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</si>
  <si>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</si>
  <si>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</si>
  <si>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</si>
  <si>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</si>
  <si>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</si>
  <si>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</si>
  <si>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</si>
  <si>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</si>
  <si>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</si>
  <si>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</si>
  <si>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</si>
  <si>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</si>
  <si>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</si>
  <si>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</si>
  <si>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</si>
  <si>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</si>
  <si>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</si>
  <si>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</si>
  <si>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</si>
  <si>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</si>
  <si>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</si>
  <si>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</si>
  <si>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</si>
  <si>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</si>
  <si>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</si>
  <si>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</si>
  <si>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</si>
  <si>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</si>
  <si>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</si>
  <si>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</si>
  <si>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</si>
  <si>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</si>
  <si>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</si>
  <si>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</si>
  <si>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</si>
  <si>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</si>
  <si>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</si>
  <si>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</si>
  <si>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</si>
  <si>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</si>
  <si>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</si>
  <si>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</si>
  <si>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</si>
  <si>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</si>
  <si>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</si>
  <si>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</si>
  <si>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</si>
  <si>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</si>
  <si>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</si>
  <si>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</si>
  <si>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</si>
  <si>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</si>
  <si>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</si>
  <si>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</si>
  <si>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</si>
  <si>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</si>
  <si>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</si>
  <si>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</si>
  <si>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</si>
  <si>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</si>
  <si>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</si>
  <si>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</si>
  <si>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</si>
  <si>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</si>
  <si>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</si>
  <si>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</si>
  <si>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</si>
  <si>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</si>
  <si>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</si>
  <si>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</si>
  <si>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</si>
  <si>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</si>
  <si>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</si>
  <si>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</si>
  <si>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</si>
  <si>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</si>
  <si>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</si>
  <si>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</si>
  <si>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</si>
  <si>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</si>
  <si>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</si>
  <si>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</si>
  <si>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</si>
  <si>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</si>
  <si>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</si>
  <si>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</si>
  <si>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</si>
  <si>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</si>
  <si>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</si>
  <si>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</si>
  <si>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</si>
  <si>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</si>
  <si>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</si>
  <si>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</si>
  <si>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</si>
  <si>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</si>
  <si>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</si>
  <si>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</si>
  <si>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</si>
  <si>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</si>
  <si>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</si>
  <si>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</si>
  <si>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</si>
  <si>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</si>
  <si>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</si>
  <si>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</si>
  <si>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</si>
  <si>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</si>
  <si>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</si>
  <si>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</si>
  <si>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</si>
  <si>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</si>
  <si>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</si>
  <si>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</si>
  <si>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</si>
  <si>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</si>
  <si>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</si>
  <si>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</si>
  <si>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</si>
  <si>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</si>
  <si>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</si>
  <si>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</si>
  <si>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</si>
  <si>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</si>
  <si>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</si>
  <si>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</si>
  <si>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</si>
  <si>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</si>
  <si>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</si>
  <si>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</si>
  <si>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</si>
  <si>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</si>
  <si>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</si>
  <si>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</si>
  <si>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</si>
  <si>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</si>
  <si>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</si>
  <si>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</si>
  <si>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</si>
  <si>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</si>
  <si>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</si>
  <si>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</si>
  <si>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</si>
  <si>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</si>
  <si>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</si>
  <si>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</si>
  <si>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</si>
  <si>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</si>
  <si>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</si>
  <si>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</si>
  <si>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</si>
  <si>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</si>
  <si>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</si>
  <si>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</si>
  <si>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</si>
  <si>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</si>
  <si>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</si>
  <si>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</si>
  <si>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</si>
  <si>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</si>
  <si>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</si>
  <si>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</si>
  <si>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</si>
  <si>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</si>
  <si>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</si>
  <si>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</si>
  <si>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</si>
  <si>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</si>
  <si>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</si>
  <si>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</si>
  <si>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</si>
  <si>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</si>
  <si>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</si>
  <si>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</si>
  <si>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</si>
  <si>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</si>
  <si>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</si>
  <si>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</si>
  <si>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</si>
  <si>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</si>
  <si>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</si>
  <si>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</si>
  <si>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</si>
  <si>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</si>
  <si>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</si>
  <si>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</si>
  <si>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</si>
  <si>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</si>
  <si>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</si>
  <si>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</si>
  <si>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</si>
  <si>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</si>
  <si>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</si>
  <si>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</si>
  <si>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</si>
  <si>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</si>
  <si>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</si>
  <si>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</si>
  <si>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</si>
  <si>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</si>
  <si>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</si>
  <si>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</si>
  <si>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</si>
  <si>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</si>
  <si>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</si>
  <si>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</si>
  <si>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</si>
  <si>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</si>
  <si>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</si>
  <si>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</si>
  <si>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</si>
  <si>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</si>
  <si>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</si>
  <si>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</si>
  <si>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</si>
  <si>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</si>
  <si>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</si>
  <si>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</si>
  <si>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</si>
  <si>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</si>
  <si>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</si>
  <si>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</si>
  <si>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</si>
  <si>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</si>
  <si>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</si>
  <si>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</si>
  <si>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</si>
  <si>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</si>
  <si>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</si>
  <si>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</si>
  <si>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</si>
  <si>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</si>
  <si>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</si>
  <si>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</si>
  <si>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</si>
  <si>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</si>
  <si>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</si>
  <si>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</si>
  <si>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</si>
  <si>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</si>
  <si>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</si>
  <si>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</si>
  <si>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</si>
  <si>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</si>
  <si>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</si>
  <si>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</si>
  <si>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</si>
  <si>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</si>
  <si>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</si>
  <si>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</si>
  <si>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</si>
  <si>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</si>
  <si>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</si>
  <si>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</si>
  <si>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</si>
  <si>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</si>
  <si>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</si>
  <si>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</si>
  <si>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</si>
  <si>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</si>
  <si>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</si>
  <si>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</si>
  <si>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</si>
  <si>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</si>
  <si>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</si>
  <si>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</si>
  <si>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</si>
  <si>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</si>
  <si>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</si>
  <si>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</si>
  <si>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</si>
  <si>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</si>
  <si>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</si>
  <si>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</si>
  <si>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</si>
  <si>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</si>
  <si>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</si>
  <si>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</si>
  <si>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</si>
  <si>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</si>
  <si>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</si>
  <si>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</si>
  <si>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</si>
  <si>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</si>
  <si>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</si>
  <si>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</si>
  <si>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</si>
  <si>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</si>
  <si>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</si>
  <si>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</si>
  <si>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</si>
  <si>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</si>
  <si>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</si>
  <si>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</si>
  <si>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</si>
  <si>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</si>
  <si>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</si>
  <si>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</si>
  <si>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</si>
  <si>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</si>
  <si>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</si>
  <si>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</si>
  <si>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</si>
  <si>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</si>
  <si>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</si>
  <si>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</si>
  <si>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</si>
  <si>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</si>
  <si>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</si>
  <si>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</si>
  <si>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</si>
  <si>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</si>
  <si>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</si>
  <si>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</si>
  <si>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</si>
  <si>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</si>
  <si>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</si>
  <si>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</si>
  <si>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</si>
  <si>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</si>
  <si>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</si>
  <si>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</si>
  <si>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</si>
  <si>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</si>
  <si>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</si>
  <si>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</si>
  <si>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</si>
  <si>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</si>
  <si>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</si>
  <si>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</si>
  <si>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</si>
  <si>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</si>
  <si>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</si>
  <si>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</si>
  <si>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</si>
  <si>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</si>
  <si>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</si>
  <si>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</si>
  <si>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</si>
  <si>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</si>
  <si>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</si>
  <si>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</si>
  <si>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</si>
  <si>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</si>
  <si>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</si>
  <si>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</si>
  <si>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</si>
  <si>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</si>
  <si>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</si>
  <si>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</si>
  <si>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</si>
  <si>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</si>
  <si>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</si>
  <si>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</si>
  <si>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</si>
  <si>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</si>
  <si>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</si>
  <si>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</si>
  <si>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</si>
  <si>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</si>
  <si>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</si>
  <si>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</si>
  <si>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</si>
  <si>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</si>
  <si>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</si>
  <si>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</si>
  <si>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</si>
  <si>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</si>
  <si>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</si>
  <si>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</si>
  <si>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</si>
  <si>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</si>
  <si>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</si>
  <si>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</si>
  <si>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</si>
  <si>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</si>
  <si>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</si>
  <si>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</si>
  <si>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</si>
  <si>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</si>
  <si>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</si>
  <si>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</si>
  <si>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</si>
  <si>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</si>
  <si>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</si>
  <si>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</si>
  <si>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</si>
  <si>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</si>
  <si>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</si>
  <si>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</si>
  <si>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</si>
  <si>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</si>
  <si>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</si>
  <si>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</si>
  <si>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</si>
  <si>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</si>
  <si>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</si>
  <si>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</si>
  <si>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</si>
  <si>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</si>
  <si>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</si>
  <si>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</si>
  <si>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</si>
  <si>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</si>
  <si>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</si>
  <si>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</si>
  <si>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</si>
  <si>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</si>
  <si>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</si>
  <si>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</si>
  <si>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</si>
  <si>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</si>
  <si>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</si>
  <si>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</si>
  <si>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</si>
  <si>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</si>
  <si>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</si>
  <si>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</si>
  <si>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</si>
  <si>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</si>
  <si>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</si>
  <si>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</si>
  <si>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</si>
  <si>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</si>
  <si>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</si>
  <si>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</si>
  <si>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</si>
  <si>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</si>
  <si>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</si>
  <si>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</si>
  <si>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</si>
  <si>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</si>
  <si>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</si>
  <si>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</si>
  <si>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</si>
  <si>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</si>
  <si>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</si>
  <si>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</si>
  <si>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</si>
  <si>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</si>
  <si>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</si>
  <si>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</si>
  <si>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</si>
  <si>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</si>
  <si>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</si>
  <si>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</si>
  <si>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</si>
  <si>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</si>
  <si>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</si>
  <si>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</si>
  <si>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</si>
  <si>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</si>
  <si>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</si>
  <si>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</si>
  <si>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</si>
  <si>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</si>
  <si>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</si>
  <si>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</si>
  <si>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</si>
  <si>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</si>
  <si>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</si>
  <si>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</si>
  <si>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</si>
  <si>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</si>
  <si>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</si>
  <si>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</si>
  <si>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</si>
  <si>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</si>
  <si>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</si>
  <si>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</si>
  <si>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</si>
  <si>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</si>
  <si>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</si>
  <si>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</si>
  <si>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</si>
  <si>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</si>
  <si>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</si>
  <si>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</si>
  <si>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</si>
  <si>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</si>
  <si>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</si>
  <si>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</si>
  <si>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</si>
  <si>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</si>
  <si>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</si>
  <si>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</si>
  <si>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</si>
  <si>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</si>
  <si>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</si>
  <si>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</si>
  <si>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</si>
  <si>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</si>
  <si>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</si>
  <si>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</si>
  <si>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</si>
  <si>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</si>
  <si>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</si>
  <si>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</si>
  <si>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</si>
  <si>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</si>
  <si>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</si>
  <si>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</si>
  <si>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</si>
  <si>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</si>
  <si>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</si>
  <si>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</si>
  <si>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</si>
  <si>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</si>
  <si>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</si>
  <si>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</si>
  <si>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</si>
  <si>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</si>
  <si>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</si>
  <si>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</si>
  <si>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</si>
  <si>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</si>
  <si>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</si>
  <si>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</si>
  <si>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</si>
  <si>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</si>
  <si>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</si>
  <si>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</si>
  <si>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</si>
  <si>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</si>
  <si>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</si>
  <si>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</si>
  <si>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</si>
  <si>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</si>
  <si>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</si>
  <si>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</si>
  <si>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</si>
  <si>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</si>
  <si>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</si>
  <si>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</si>
  <si>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</si>
  <si>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</si>
  <si>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</si>
  <si>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</si>
  <si>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</si>
  <si>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</si>
  <si>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</si>
  <si>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</si>
  <si>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</si>
  <si>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</si>
  <si>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</si>
  <si>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</si>
  <si>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</si>
  <si>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</si>
  <si>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</si>
  <si>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</si>
  <si>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</si>
  <si>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</si>
  <si>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</si>
  <si>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</si>
  <si>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</si>
  <si>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</si>
  <si>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</si>
  <si>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</si>
  <si>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</si>
  <si>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</si>
  <si>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</si>
  <si>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</si>
  <si>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</si>
  <si>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</si>
  <si>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</si>
  <si>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</si>
  <si>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</si>
  <si>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</si>
  <si>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</si>
  <si>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</si>
  <si>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</si>
  <si>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</si>
  <si>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</si>
  <si>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</si>
  <si>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</si>
  <si>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</si>
  <si>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</si>
  <si>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</si>
  <si>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</si>
  <si>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</si>
  <si>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</si>
  <si>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</si>
  <si>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</si>
  <si>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</si>
  <si>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</si>
  <si>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</si>
  <si>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</si>
  <si>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</si>
  <si>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</si>
  <si>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</si>
  <si>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</si>
  <si>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</si>
  <si>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</si>
  <si>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</si>
  <si>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</si>
  <si>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</si>
  <si>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</si>
  <si>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</si>
  <si>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</si>
  <si>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</si>
  <si>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</si>
  <si>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</si>
  <si>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</si>
  <si>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</si>
  <si>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</si>
  <si>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</si>
  <si>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</si>
  <si>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</si>
  <si>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</si>
  <si>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</si>
  <si>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</si>
  <si>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</si>
  <si>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</si>
  <si>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</si>
  <si>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</si>
  <si>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</si>
  <si>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</si>
  <si>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</si>
  <si>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</si>
  <si>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</si>
  <si>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</si>
  <si>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</si>
  <si>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</si>
  <si>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</si>
  <si>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</si>
  <si>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</si>
  <si>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</si>
  <si>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</si>
  <si>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</si>
  <si>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</si>
  <si>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</si>
  <si>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</si>
  <si>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</si>
  <si>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</si>
  <si>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</si>
  <si>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</si>
  <si>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</si>
  <si>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</si>
  <si>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</si>
  <si>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</si>
  <si>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</si>
  <si>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</si>
  <si>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</si>
  <si>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</si>
  <si>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</si>
  <si>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</si>
  <si>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</si>
  <si>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</si>
  <si>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</si>
  <si>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</si>
  <si>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</si>
  <si>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</si>
  <si>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</si>
  <si>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</si>
  <si>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</si>
  <si>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</si>
  <si>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</si>
  <si>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</si>
  <si>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</si>
  <si>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</si>
  <si>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</si>
  <si>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</si>
  <si>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</si>
  <si>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</si>
  <si>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</si>
  <si>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</si>
  <si>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</si>
  <si>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</si>
  <si>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</si>
  <si>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</si>
  <si>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</si>
  <si>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</si>
  <si>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</si>
  <si>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</si>
  <si>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</si>
  <si>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</si>
  <si>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</si>
  <si>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</si>
  <si>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</si>
  <si>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</si>
  <si>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</si>
  <si>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</si>
  <si>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</si>
  <si>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</si>
  <si>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</si>
  <si>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</si>
  <si>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</si>
  <si>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</si>
  <si>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</si>
  <si>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</si>
  <si>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</si>
  <si>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</si>
  <si>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</si>
  <si>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</si>
  <si>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</si>
  <si>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</si>
  <si>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</si>
  <si>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</si>
  <si>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</si>
  <si>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</si>
  <si>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</si>
  <si>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</si>
  <si>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</si>
  <si>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</si>
  <si>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</si>
  <si>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</si>
  <si>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</si>
  <si>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</si>
  <si>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</si>
  <si>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</si>
  <si>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</si>
  <si>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</si>
  <si>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</si>
  <si>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</si>
  <si>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</si>
  <si>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</si>
  <si>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</si>
  <si>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</si>
  <si>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</si>
  <si>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</si>
  <si>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</si>
  <si>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</si>
  <si>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</si>
  <si>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</si>
  <si>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</si>
  <si>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</si>
  <si>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</si>
  <si>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</si>
  <si>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</si>
  <si>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</si>
  <si>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</si>
  <si>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</si>
  <si>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</si>
  <si>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</si>
  <si>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</si>
  <si>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</si>
  <si>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</si>
  <si>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</si>
  <si>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</si>
  <si>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</si>
  <si>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</si>
  <si>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</si>
  <si>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</si>
  <si>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</si>
  <si>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</si>
  <si>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</si>
  <si>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</si>
  <si>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</si>
  <si>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</si>
  <si>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</si>
  <si>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</si>
  <si>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</si>
  <si>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</si>
  <si>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</si>
  <si>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</si>
  <si>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</si>
  <si>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</si>
  <si>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</si>
  <si>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</si>
  <si>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</si>
  <si>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</si>
  <si>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</si>
  <si>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</si>
  <si>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</si>
  <si>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</si>
  <si>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</si>
  <si>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</si>
  <si>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</si>
  <si>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</si>
  <si>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</si>
  <si>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</si>
  <si>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</si>
  <si>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</si>
  <si>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</si>
  <si>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</si>
  <si>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</si>
  <si>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</si>
  <si>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</si>
  <si>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</si>
  <si>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</si>
  <si>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</si>
  <si>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</si>
  <si>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</si>
  <si>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</si>
  <si>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</si>
  <si>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</si>
  <si>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</si>
  <si>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</si>
  <si>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</si>
  <si>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</si>
  <si>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</si>
  <si>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</si>
  <si>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</si>
  <si>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</si>
  <si>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</si>
  <si>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</si>
  <si>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</si>
  <si>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</si>
  <si>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</si>
  <si>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</si>
  <si>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</si>
  <si>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</si>
  <si>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</si>
  <si>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</si>
  <si>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</si>
  <si>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</si>
  <si>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</si>
  <si>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</si>
  <si>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</si>
  <si>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</si>
  <si>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</si>
  <si>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</si>
  <si>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</si>
  <si>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</si>
  <si>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</si>
  <si>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</si>
  <si>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</si>
  <si>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</si>
  <si>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</si>
  <si>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</si>
  <si>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</si>
  <si>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</si>
  <si>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</si>
  <si>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</si>
  <si>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</si>
  <si>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</si>
  <si>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</si>
  <si>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</si>
  <si>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</si>
  <si>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</si>
  <si>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</si>
  <si>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</si>
  <si>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</si>
  <si>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</si>
  <si>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</si>
  <si>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</si>
  <si>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</si>
  <si>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</si>
  <si>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</si>
  <si>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</si>
  <si>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</si>
  <si>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</si>
  <si>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</si>
  <si>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</si>
  <si>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</si>
  <si>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</si>
  <si>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</si>
  <si>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</si>
  <si>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</si>
  <si>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</si>
  <si>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</si>
  <si>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</si>
  <si>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</si>
  <si>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</si>
  <si>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</si>
  <si>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</si>
  <si>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</si>
  <si>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</si>
  <si>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</si>
  <si>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</si>
  <si>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</si>
  <si>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</si>
  <si>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</si>
  <si>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</si>
  <si>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</si>
  <si>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</si>
  <si>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</si>
  <si>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</si>
  <si>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</si>
  <si>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</si>
  <si>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</si>
  <si>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</si>
  <si>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</si>
  <si>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</si>
  <si>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</si>
  <si>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</si>
  <si>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</si>
  <si>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</si>
  <si>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</si>
  <si>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</si>
  <si>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</si>
  <si>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</si>
  <si>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</si>
  <si>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</si>
  <si>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</si>
  <si>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</si>
  <si>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</si>
  <si>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</si>
  <si>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</si>
  <si>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</si>
  <si>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</si>
  <si>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</si>
  <si>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</si>
  <si>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</si>
  <si>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</si>
  <si>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</si>
  <si>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</si>
  <si>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</si>
  <si>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</si>
  <si>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</si>
  <si>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</si>
  <si>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</si>
  <si>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</si>
  <si>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</si>
  <si>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</si>
  <si>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</si>
  <si>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</si>
  <si>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</si>
  <si>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</si>
  <si>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</si>
  <si>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</si>
  <si>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</si>
  <si>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</si>
  <si>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</si>
  <si>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</si>
  <si>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</si>
  <si>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</si>
  <si>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</si>
  <si>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</si>
  <si>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</si>
  <si>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</si>
  <si>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</si>
  <si>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</si>
  <si>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</si>
  <si>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</si>
  <si>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</si>
  <si>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</si>
  <si>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</si>
  <si>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</si>
  <si>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</si>
  <si>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</si>
  <si>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</si>
  <si>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</si>
  <si>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</si>
  <si>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</si>
  <si>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</si>
  <si>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</si>
  <si>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</si>
  <si>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</si>
  <si>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</si>
  <si>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</si>
  <si>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</si>
  <si>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</si>
  <si>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</si>
  <si>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</si>
  <si>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</si>
  <si>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</si>
  <si>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</si>
  <si>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</si>
  <si>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</si>
  <si>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</si>
  <si>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</si>
  <si>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</si>
  <si>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</si>
  <si>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</si>
  <si>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</si>
  <si>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</si>
  <si>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</si>
  <si>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</si>
  <si>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</si>
  <si>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</si>
  <si>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</si>
  <si>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</si>
  <si>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</si>
  <si>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</si>
  <si>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</si>
  <si>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</si>
  <si>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</si>
  <si>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</si>
  <si>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</si>
  <si>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</si>
  <si>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</si>
  <si>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</si>
  <si>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</si>
  <si>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</si>
  <si>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</si>
  <si>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</si>
  <si>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</si>
  <si>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</si>
  <si>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</si>
  <si>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</si>
  <si>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</si>
  <si>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</si>
  <si>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</si>
  <si>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</si>
  <si>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</si>
  <si>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</si>
  <si>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</si>
  <si>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</si>
  <si>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</si>
  <si>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</si>
  <si>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</si>
  <si>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</si>
  <si>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</si>
  <si>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</si>
  <si>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</si>
  <si>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</si>
  <si>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</si>
  <si>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</si>
  <si>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</si>
  <si>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</si>
  <si>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</si>
  <si>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</si>
  <si>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</si>
  <si>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</si>
  <si>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</si>
  <si>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</si>
  <si>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</si>
  <si>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</si>
  <si>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</si>
  <si>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</si>
  <si>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</si>
  <si>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</si>
  <si>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</si>
  <si>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</si>
  <si>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</si>
  <si>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</si>
  <si>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</si>
  <si>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</si>
  <si>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</si>
  <si>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</si>
  <si>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</si>
  <si>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</si>
  <si>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</si>
  <si>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</si>
  <si>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</si>
  <si>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</si>
  <si>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</si>
  <si>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</si>
  <si>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</si>
  <si>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</si>
  <si>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</si>
  <si>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</si>
  <si>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</si>
  <si>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</si>
  <si>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</si>
  <si>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</si>
  <si>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</si>
  <si>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</si>
  <si>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</si>
  <si>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</si>
  <si>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</si>
  <si>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</si>
  <si>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</si>
  <si>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</si>
  <si>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</si>
  <si>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</si>
  <si>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</si>
  <si>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</si>
  <si>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</si>
  <si>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</si>
  <si>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</si>
  <si>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</si>
  <si>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</si>
  <si>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</si>
  <si>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</si>
  <si>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</si>
  <si>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</si>
  <si>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</si>
  <si>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</si>
  <si>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</si>
  <si>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</si>
  <si>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</si>
  <si>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</si>
  <si>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</si>
  <si>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</si>
  <si>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</si>
  <si>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</si>
  <si>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</si>
  <si>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</si>
  <si>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</si>
  <si>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</si>
  <si>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</si>
  <si>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</si>
  <si>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</si>
  <si>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</si>
  <si>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</si>
  <si>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</si>
  <si>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</si>
  <si>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</si>
  <si>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</si>
  <si>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</si>
  <si>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</si>
  <si>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</si>
  <si>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</si>
  <si>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</si>
  <si>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</si>
  <si>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</si>
  <si>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</si>
  <si>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</si>
  <si>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</si>
  <si>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</si>
  <si>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</si>
  <si>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</si>
  <si>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</si>
  <si>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</si>
  <si>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</si>
  <si>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</si>
  <si>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</si>
  <si>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</si>
  <si>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</si>
  <si>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</si>
  <si>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</si>
  <si>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</si>
  <si>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</si>
  <si>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</si>
  <si>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</si>
  <si>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</si>
  <si>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</si>
  <si>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</si>
  <si>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</si>
  <si>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</si>
  <si>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</si>
  <si>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</si>
  <si>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</si>
  <si>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</si>
  <si>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</si>
  <si>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</si>
  <si>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</si>
  <si>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</si>
  <si>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</si>
  <si>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</si>
  <si>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</si>
  <si>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</si>
  <si>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</si>
  <si>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</si>
  <si>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</si>
  <si>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</si>
  <si>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</si>
  <si>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</si>
  <si>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</si>
  <si>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</si>
  <si>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</si>
  <si>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</si>
  <si>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</si>
  <si>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</si>
  <si>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</si>
  <si>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</si>
  <si>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</si>
  <si>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</si>
  <si>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</si>
  <si>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</si>
  <si>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</si>
  <si>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</si>
  <si>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</si>
  <si>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</si>
  <si>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</si>
  <si>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</si>
  <si>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</si>
  <si>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</si>
  <si>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</si>
  <si>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</si>
  <si>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</si>
  <si>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</si>
  <si>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</si>
  <si>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</si>
  <si>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</si>
  <si>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</si>
  <si>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</si>
  <si>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</si>
  <si>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</si>
  <si>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</si>
  <si>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</si>
  <si>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</si>
  <si>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</si>
  <si>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</si>
  <si>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</si>
  <si>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</si>
  <si>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</si>
  <si>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</si>
  <si>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</si>
  <si>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</si>
  <si>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</si>
  <si>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</si>
  <si>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</si>
  <si>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</si>
  <si>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</si>
  <si>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</si>
  <si>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</si>
  <si>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</si>
  <si>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</si>
  <si>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</si>
  <si>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</si>
  <si>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</si>
  <si>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</si>
  <si>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</si>
  <si>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</si>
  <si>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</si>
  <si>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</si>
  <si>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</si>
  <si>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</si>
  <si>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</si>
  <si>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</si>
  <si>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</si>
  <si>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</si>
  <si>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</si>
  <si>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</si>
  <si>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</si>
  <si>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</si>
  <si>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</si>
  <si>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</si>
  <si>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</si>
  <si>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</si>
  <si>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</si>
  <si>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</si>
  <si>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</si>
  <si>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</si>
  <si>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</si>
  <si>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</si>
  <si>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</si>
  <si>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</si>
  <si>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</si>
  <si>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</si>
  <si>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</si>
  <si>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</si>
  <si>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</si>
  <si>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</si>
  <si>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</si>
  <si>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</si>
  <si>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</si>
  <si>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</si>
  <si>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</si>
  <si>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</si>
  <si>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</si>
  <si>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</si>
  <si>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</si>
  <si>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</si>
  <si>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</si>
  <si>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</si>
  <si>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</si>
  <si>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</si>
  <si>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</si>
  <si>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</si>
  <si>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</si>
  <si>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</si>
  <si>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</si>
  <si>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</si>
  <si>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</si>
  <si>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</si>
  <si>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</si>
  <si>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</si>
  <si>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</si>
  <si>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</si>
  <si>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</si>
  <si>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</si>
  <si>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</si>
  <si>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</si>
  <si>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</si>
  <si>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</si>
  <si>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</si>
  <si>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</si>
  <si>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</si>
  <si>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</si>
  <si>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</si>
  <si>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</si>
  <si>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</si>
  <si>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</si>
  <si>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</si>
  <si>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</si>
  <si>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</si>
  <si>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</si>
  <si>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</si>
  <si>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</si>
  <si>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</si>
  <si>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</si>
  <si>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</si>
  <si>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</si>
  <si>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</si>
  <si>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</si>
  <si>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</si>
  <si>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</si>
  <si>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</si>
  <si>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</si>
  <si>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</si>
  <si>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</si>
  <si>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</si>
  <si>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</si>
  <si>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</si>
  <si>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</si>
  <si>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</si>
  <si>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</si>
  <si>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</si>
  <si>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</si>
  <si>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</si>
  <si>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</si>
  <si>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</si>
  <si>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</si>
  <si>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</si>
  <si>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</si>
  <si>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</si>
  <si>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</si>
  <si>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</si>
  <si>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</si>
  <si>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</si>
  <si>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</si>
  <si>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</si>
  <si>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</si>
  <si>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</si>
  <si>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</si>
  <si>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</si>
  <si>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</si>
  <si>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</si>
  <si>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</si>
  <si>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</si>
  <si>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</si>
  <si>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</si>
  <si>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</si>
  <si>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</si>
  <si>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</si>
  <si>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</si>
  <si>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</si>
  <si>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</si>
  <si>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</si>
  <si>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</si>
  <si>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</si>
  <si>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</si>
  <si>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</si>
  <si>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</si>
  <si>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</si>
  <si>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</si>
  <si>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</si>
  <si>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</si>
  <si>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</si>
  <si>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</si>
  <si>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</si>
  <si>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</si>
  <si>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</si>
  <si>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</si>
  <si>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</si>
  <si>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</si>
  <si>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</si>
  <si>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</si>
  <si>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</si>
  <si>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</si>
  <si>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</si>
  <si>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</si>
  <si>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</si>
  <si>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</si>
  <si>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</si>
  <si>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</si>
  <si>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</si>
  <si>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</si>
  <si>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</si>
  <si>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</si>
  <si>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</si>
  <si>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</si>
  <si>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</si>
  <si>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</si>
  <si>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</si>
  <si>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</si>
  <si>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</si>
  <si>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</si>
  <si>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</si>
  <si>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</si>
  <si>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</si>
  <si>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</si>
  <si>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</si>
  <si>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</si>
  <si>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</si>
  <si>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</si>
  <si>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</si>
  <si>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</si>
  <si>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</si>
  <si>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</si>
  <si>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</si>
  <si>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</si>
  <si>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</si>
  <si>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</si>
  <si>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</si>
  <si>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</si>
  <si>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</si>
  <si>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</si>
  <si>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</si>
  <si>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</si>
  <si>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</si>
  <si>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</si>
  <si>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</si>
  <si>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</si>
  <si>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</si>
  <si>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</si>
  <si>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</si>
  <si>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</si>
  <si>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</si>
  <si>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</si>
  <si>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</si>
  <si>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</si>
  <si>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</si>
  <si>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</si>
  <si>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</si>
  <si>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</si>
  <si>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</si>
  <si>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</si>
  <si>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</si>
  <si>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</si>
  <si>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</si>
  <si>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</si>
  <si>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</si>
  <si>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</si>
  <si>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</si>
  <si>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</si>
  <si>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</si>
  <si>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</si>
  <si>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</si>
  <si>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</si>
  <si>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</si>
  <si>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</si>
  <si>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</si>
  <si>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</si>
  <si>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</si>
  <si>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</si>
  <si>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</si>
  <si>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</si>
  <si>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</si>
  <si>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</si>
  <si>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</si>
  <si>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</si>
  <si>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</si>
  <si>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</si>
  <si>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</si>
  <si>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</si>
  <si>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</si>
  <si>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</si>
  <si>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</si>
  <si>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</si>
  <si>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</si>
  <si>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</si>
  <si>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</si>
  <si>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</si>
  <si>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</si>
  <si>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</si>
  <si>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</si>
  <si>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</si>
  <si>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</si>
  <si>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</si>
  <si>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</si>
  <si>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</si>
  <si>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</si>
  <si>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</si>
  <si>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</si>
  <si>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</si>
  <si>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</si>
  <si>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</si>
  <si>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</si>
  <si>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</si>
  <si>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</si>
  <si>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</si>
  <si>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</si>
  <si>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</si>
  <si>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</si>
  <si>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</si>
  <si>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</si>
  <si>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</si>
  <si>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</si>
  <si>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</si>
  <si>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</si>
  <si>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</si>
  <si>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</si>
  <si>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</si>
  <si>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</si>
  <si>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</si>
  <si>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</si>
  <si>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</si>
  <si>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</si>
  <si>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</si>
  <si>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</si>
  <si>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</si>
  <si>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</si>
  <si>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</si>
  <si>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</si>
  <si>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</si>
  <si>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</si>
  <si>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</si>
  <si>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</si>
  <si>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</si>
  <si>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</si>
  <si>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</si>
  <si>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</si>
  <si>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</si>
  <si>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</si>
  <si>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</si>
  <si>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</si>
  <si>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</si>
  <si>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</si>
  <si>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</si>
  <si>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</si>
  <si>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</si>
  <si>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</si>
  <si>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</si>
  <si>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</si>
  <si>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</si>
  <si>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</si>
  <si>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</si>
  <si>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</si>
  <si>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</si>
  <si>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</si>
  <si>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</si>
  <si>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</si>
  <si>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</si>
  <si>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</si>
  <si>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</si>
  <si>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</si>
  <si>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</si>
  <si>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</si>
  <si>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</si>
  <si>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</si>
  <si>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</si>
  <si>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</si>
  <si>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</si>
  <si>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</si>
  <si>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</si>
  <si>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</si>
  <si>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</si>
  <si>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</si>
  <si>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</si>
  <si>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</si>
  <si>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</si>
  <si>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</si>
  <si>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</si>
  <si>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</si>
  <si>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</si>
  <si>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</si>
  <si>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</si>
  <si>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</si>
  <si>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</si>
  <si>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</si>
  <si>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</si>
  <si>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</si>
  <si>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</si>
  <si>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</si>
  <si>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</si>
  <si>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</si>
  <si>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</si>
  <si>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</si>
  <si>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</si>
  <si>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</si>
  <si>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</si>
  <si>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</si>
  <si>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</si>
  <si>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</si>
  <si>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</si>
  <si>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</si>
  <si>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</si>
  <si>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</si>
  <si>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</si>
  <si>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</si>
  <si>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</si>
  <si>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</si>
  <si>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</si>
  <si>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</si>
  <si>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</si>
  <si>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</si>
  <si>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</si>
  <si>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</si>
  <si>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</si>
  <si>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</si>
  <si>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</si>
  <si>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</si>
  <si>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</si>
  <si>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</si>
  <si>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</si>
  <si>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</si>
  <si>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</si>
  <si>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</si>
  <si>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</si>
  <si>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</si>
  <si>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</si>
  <si>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</si>
  <si>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</si>
  <si>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</si>
  <si>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</si>
  <si>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</si>
  <si>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</si>
  <si>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</si>
  <si>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</si>
  <si>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</si>
  <si>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</si>
  <si>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</si>
  <si>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</si>
  <si>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</si>
  <si>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</si>
  <si>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</si>
  <si>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</si>
  <si>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</si>
  <si>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</si>
  <si>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</si>
  <si>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</si>
  <si>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</si>
  <si>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</si>
  <si>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</si>
  <si>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</si>
  <si>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</si>
  <si>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</si>
  <si>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</si>
  <si>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</si>
  <si>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</si>
  <si>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</si>
  <si>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</si>
  <si>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</si>
  <si>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</si>
  <si>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</si>
  <si>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</si>
  <si>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</si>
  <si>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</si>
  <si>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</si>
  <si>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</si>
  <si>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</si>
  <si>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</si>
  <si>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</si>
  <si>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</si>
  <si>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</si>
  <si>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</si>
  <si>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</si>
  <si>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</si>
  <si>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</si>
  <si>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</si>
  <si>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</si>
  <si>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</si>
  <si>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</si>
  <si>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</si>
  <si>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</si>
  <si>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</si>
  <si>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</si>
  <si>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</si>
  <si>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</si>
  <si>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</si>
  <si>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</si>
  <si>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</si>
  <si>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</si>
  <si>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</si>
  <si>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</si>
  <si>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</si>
  <si>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</si>
  <si>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</si>
  <si>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</si>
  <si>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</si>
  <si>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</si>
  <si>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</si>
  <si>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</si>
  <si>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</si>
  <si>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</si>
  <si>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</si>
  <si>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</si>
  <si>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</si>
  <si>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</si>
  <si>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</si>
  <si>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</si>
  <si>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</si>
  <si>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</si>
  <si>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</si>
  <si>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</si>
  <si>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</si>
  <si>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</si>
  <si>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</si>
  <si>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</si>
  <si>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</si>
  <si>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</si>
  <si>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</si>
  <si>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</si>
  <si>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</si>
  <si>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</si>
  <si>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</si>
  <si>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</si>
  <si>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</si>
  <si>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</si>
  <si>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</si>
  <si>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</si>
  <si>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</si>
  <si>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</si>
  <si>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</si>
  <si>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</si>
  <si>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</si>
  <si>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</si>
  <si>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</si>
  <si>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</si>
  <si>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</si>
  <si>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</si>
  <si>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</si>
  <si>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</si>
  <si>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</si>
  <si>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</si>
  <si>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</si>
  <si>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</si>
  <si>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</si>
  <si>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</si>
  <si>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</si>
  <si>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</si>
  <si>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</si>
  <si>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</si>
  <si>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</si>
  <si>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</si>
  <si>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</si>
  <si>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</si>
  <si>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</si>
  <si>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</si>
  <si>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</si>
  <si>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</si>
  <si>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</si>
  <si>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</si>
  <si>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</si>
  <si>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</si>
  <si>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</si>
  <si>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</si>
  <si>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</si>
  <si>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</si>
  <si>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</si>
  <si>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</si>
  <si>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</si>
  <si>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</si>
  <si>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</si>
  <si>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</si>
  <si>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</si>
  <si>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</si>
  <si>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</si>
  <si>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</si>
  <si>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</si>
  <si>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</si>
  <si>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</si>
  <si>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</si>
  <si>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</si>
  <si>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</si>
  <si>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</si>
  <si>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</si>
  <si>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</si>
  <si>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</si>
  <si>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</si>
  <si>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</si>
  <si>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</si>
  <si>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</si>
  <si>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</si>
  <si>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</si>
  <si>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</si>
  <si>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</si>
  <si>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</si>
  <si>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</si>
  <si>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</si>
  <si>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</si>
  <si>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</si>
  <si>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</si>
  <si>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</si>
  <si>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</si>
  <si>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</si>
  <si>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</si>
  <si>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</si>
  <si>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</si>
  <si>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</si>
  <si>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</si>
  <si>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</si>
  <si>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</si>
  <si>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</si>
  <si>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</si>
  <si>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</si>
  <si>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</si>
  <si>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</si>
  <si>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</si>
  <si>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</si>
  <si>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</si>
  <si>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</si>
  <si>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</si>
  <si>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</si>
  <si>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</si>
  <si>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</si>
  <si>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</si>
  <si>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</si>
  <si>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</si>
  <si>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</si>
  <si>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</si>
  <si>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</si>
  <si>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</si>
  <si>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</si>
  <si>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</si>
  <si>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</si>
  <si>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</si>
  <si>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</si>
  <si>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</si>
  <si>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</si>
  <si>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</si>
  <si>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</si>
  <si>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</si>
  <si>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</si>
  <si>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</si>
  <si>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</si>
  <si>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</si>
  <si>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</si>
  <si>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</si>
  <si>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</si>
  <si>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</si>
  <si>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</si>
  <si>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</si>
  <si>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</si>
  <si>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</si>
  <si>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</si>
  <si>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</si>
  <si>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</si>
  <si>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</si>
  <si>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</si>
  <si>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</si>
  <si>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</si>
  <si>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</si>
  <si>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</si>
  <si>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</si>
  <si>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</si>
  <si>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</si>
  <si>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</si>
  <si>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</si>
  <si>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</si>
  <si>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</si>
  <si>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</si>
  <si>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</si>
  <si>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</si>
  <si>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</si>
  <si>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</si>
  <si>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</si>
  <si>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</si>
  <si>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</si>
  <si>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</si>
  <si>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</si>
  <si>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</si>
  <si>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</si>
  <si>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</si>
  <si>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</si>
  <si>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</si>
  <si>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</si>
  <si>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</si>
  <si>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</si>
  <si>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</si>
  <si>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</si>
  <si>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</si>
  <si>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</si>
  <si>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</si>
  <si>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</si>
  <si>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</si>
  <si>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</si>
  <si>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</si>
  <si>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</si>
  <si>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</si>
  <si>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</si>
  <si>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</si>
  <si>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</si>
  <si>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</si>
  <si>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</si>
  <si>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</si>
  <si>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</si>
  <si>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</si>
  <si>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</si>
  <si>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</si>
  <si>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</si>
  <si>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</si>
  <si>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</si>
  <si>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</si>
  <si>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</si>
  <si>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</si>
  <si>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</si>
  <si>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</si>
  <si>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</si>
  <si>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</si>
  <si>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</si>
  <si>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</si>
  <si>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</si>
  <si>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</si>
  <si>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</si>
  <si>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</si>
  <si>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</si>
  <si>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</si>
  <si>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</si>
  <si>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</si>
  <si>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</si>
  <si>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</si>
  <si>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</si>
  <si>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</si>
  <si>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</si>
  <si>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</si>
  <si>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</si>
  <si>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</si>
  <si>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</si>
  <si>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</si>
  <si>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</si>
  <si>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</si>
  <si>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</si>
  <si>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</si>
  <si>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</si>
  <si>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</si>
  <si>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</si>
  <si>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</si>
  <si>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</si>
  <si>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</si>
  <si>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</si>
  <si>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</si>
  <si>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</si>
  <si>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</si>
  <si>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</si>
  <si>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</si>
  <si>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</si>
  <si>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</si>
  <si>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</si>
  <si>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</si>
  <si>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</si>
  <si>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</si>
  <si>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</si>
  <si>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</si>
  <si>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</si>
  <si>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</si>
  <si>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</si>
  <si>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</si>
  <si>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</si>
  <si>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</si>
  <si>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</si>
  <si>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</si>
  <si>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</si>
  <si>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</si>
  <si>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</si>
  <si>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</si>
  <si>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</si>
  <si>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</si>
  <si>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</si>
  <si>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</si>
  <si>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</si>
  <si>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</si>
  <si>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</si>
  <si>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</si>
  <si>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</si>
  <si>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</si>
  <si>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</si>
  <si>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</si>
  <si>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</si>
  <si>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</si>
  <si>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</si>
  <si>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</si>
  <si>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</si>
  <si>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</si>
  <si>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</si>
  <si>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</si>
  <si>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</si>
  <si>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</si>
  <si>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</si>
  <si>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</si>
  <si>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</si>
  <si>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</si>
  <si>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</si>
  <si>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</si>
  <si>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</si>
  <si>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</si>
  <si>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</si>
  <si>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</si>
  <si>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</si>
  <si>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</si>
  <si>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</si>
  <si>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</si>
  <si>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</si>
  <si>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</si>
  <si>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</si>
  <si>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</si>
  <si>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</si>
  <si>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</si>
  <si>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</si>
  <si>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</si>
  <si>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</si>
  <si>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</si>
  <si>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</si>
  <si>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</si>
  <si>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</si>
  <si>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</si>
  <si>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</si>
  <si>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</si>
  <si>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</si>
  <si>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</si>
  <si>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</si>
  <si>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</si>
  <si>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</si>
  <si>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</si>
  <si>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</si>
  <si>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</si>
  <si>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</si>
  <si>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</si>
  <si>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</si>
  <si>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</si>
  <si>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</si>
  <si>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</si>
  <si>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</si>
  <si>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</si>
  <si>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</si>
  <si>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</si>
  <si>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</si>
  <si>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</si>
  <si>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</si>
  <si>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</si>
  <si>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</si>
  <si>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</si>
  <si>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</si>
  <si>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</si>
  <si>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</si>
  <si>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</si>
  <si>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</si>
  <si>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</si>
  <si>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</si>
  <si>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</si>
  <si>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</si>
  <si>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</si>
  <si>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</si>
  <si>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</si>
  <si>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</si>
  <si>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</si>
  <si>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</si>
  <si>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</si>
  <si>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</si>
  <si>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</si>
  <si>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</si>
  <si>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</si>
  <si>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</si>
  <si>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</si>
  <si>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</si>
  <si>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</si>
  <si>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</si>
  <si>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</si>
  <si>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</si>
  <si>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</si>
  <si>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</si>
  <si>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</si>
  <si>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</si>
  <si>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</si>
  <si>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</si>
  <si>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</si>
  <si>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</si>
  <si>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</si>
  <si>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</si>
  <si>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</si>
  <si>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</si>
  <si>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</si>
  <si>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</si>
  <si>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</si>
  <si>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</si>
  <si>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</si>
  <si>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</si>
  <si>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</si>
  <si>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</si>
  <si>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</si>
  <si>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</si>
  <si>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</si>
  <si>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</si>
  <si>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</si>
  <si>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</si>
  <si>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</si>
  <si>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</si>
  <si>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</si>
  <si>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</si>
  <si>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</si>
  <si>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</si>
  <si>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</si>
  <si>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</si>
  <si>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</si>
  <si>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</si>
  <si>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</si>
  <si>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</si>
  <si>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</si>
  <si>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</si>
  <si>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</si>
  <si>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</si>
  <si>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</si>
  <si>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</si>
  <si>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</si>
  <si>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</si>
  <si>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</si>
  <si>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</si>
  <si>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</si>
  <si>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</si>
  <si>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</si>
  <si>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</si>
  <si>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</si>
  <si>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</si>
  <si>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</si>
  <si>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</si>
  <si>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</si>
  <si>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</si>
  <si>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</si>
  <si>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</si>
  <si>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</si>
  <si>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</si>
  <si>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</si>
  <si>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</si>
  <si>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</si>
  <si>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</si>
  <si>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</si>
  <si>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</si>
  <si>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</si>
  <si>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</si>
  <si>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</si>
  <si>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</si>
  <si>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</si>
  <si>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</si>
  <si>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</si>
  <si>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</si>
  <si>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</si>
  <si>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</si>
  <si>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</si>
  <si>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</si>
  <si>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</si>
  <si>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</si>
  <si>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</si>
  <si>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</si>
  <si>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</si>
  <si>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</si>
  <si>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</si>
  <si>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</si>
  <si>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</si>
  <si>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</si>
  <si>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</si>
  <si>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</si>
  <si>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</si>
  <si>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</si>
  <si>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</si>
  <si>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</si>
  <si>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</si>
  <si>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</si>
  <si>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</si>
  <si>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</si>
  <si>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</si>
  <si>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</si>
  <si>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</si>
  <si>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</si>
  <si>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</si>
  <si>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</si>
  <si>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</si>
  <si>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</si>
  <si>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</si>
  <si>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</si>
  <si>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</si>
  <si>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</si>
  <si>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</si>
  <si>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</si>
  <si>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</si>
  <si>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</si>
  <si>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</si>
  <si>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</si>
  <si>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</si>
  <si>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</si>
  <si>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</si>
  <si>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</si>
  <si>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</si>
  <si>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</si>
  <si>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</si>
  <si>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</si>
  <si>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</si>
  <si>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</si>
  <si>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</si>
  <si>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</si>
  <si>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</si>
  <si>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</si>
  <si>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</si>
  <si>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</si>
  <si>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</si>
  <si>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</si>
  <si>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</si>
  <si>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</si>
  <si>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</si>
  <si>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</si>
  <si>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</si>
  <si>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</si>
  <si>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</si>
  <si>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</si>
  <si>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</si>
  <si>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</si>
  <si>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</si>
  <si>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</si>
  <si>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</si>
  <si>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</si>
  <si>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</si>
  <si>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</si>
  <si>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</si>
  <si>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</si>
  <si>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</si>
  <si>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</si>
  <si>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</si>
  <si>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</si>
  <si>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</si>
  <si>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</si>
  <si>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</si>
  <si>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</si>
  <si>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</si>
  <si>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</si>
  <si>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</si>
  <si>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</si>
  <si>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</si>
  <si>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</si>
  <si>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</si>
  <si>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</si>
  <si>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</si>
  <si>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</si>
  <si>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</si>
  <si>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</si>
  <si>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</si>
  <si>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</si>
  <si>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</si>
  <si>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</si>
  <si>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</si>
  <si>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</si>
  <si>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</si>
  <si>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</si>
  <si>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</si>
  <si>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</si>
  <si>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</si>
  <si>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</si>
  <si>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</si>
  <si>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</si>
  <si>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</si>
  <si>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</si>
  <si>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</si>
  <si>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</si>
  <si>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</si>
  <si>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</si>
  <si>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</si>
  <si>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</si>
  <si>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</si>
  <si>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</si>
  <si>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</si>
  <si>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</si>
  <si>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</si>
  <si>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</si>
  <si>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</si>
  <si>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</si>
  <si>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</si>
  <si>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</si>
  <si>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</si>
  <si>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</si>
  <si>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</si>
  <si>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</si>
  <si>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</si>
  <si>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</si>
  <si>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</si>
  <si>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</si>
  <si>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</si>
  <si>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</si>
  <si>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</si>
  <si>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</si>
  <si>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</si>
  <si>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</si>
  <si>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</si>
  <si>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</si>
  <si>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</si>
  <si>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</si>
  <si>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</si>
  <si>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</si>
  <si>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</si>
  <si>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</si>
  <si>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</si>
  <si>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</si>
  <si>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</si>
  <si>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</si>
  <si>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</si>
  <si>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</si>
  <si>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</si>
  <si>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</si>
  <si>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</si>
  <si>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</si>
  <si>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</si>
  <si>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</si>
  <si>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</si>
  <si>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</si>
  <si>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</si>
  <si>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</si>
  <si>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</si>
  <si>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</si>
  <si>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</si>
  <si>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</si>
  <si>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</si>
  <si>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</si>
  <si>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</si>
  <si>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</si>
  <si>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</si>
  <si>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</si>
  <si>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</si>
  <si>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</si>
  <si>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</si>
  <si>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</si>
  <si>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</si>
  <si>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</si>
  <si>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</si>
  <si>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</si>
  <si>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</si>
  <si>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</si>
  <si>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</si>
  <si>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</si>
  <si>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</si>
  <si>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</si>
  <si>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</si>
  <si>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</si>
  <si>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</si>
  <si>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</si>
  <si>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</si>
  <si>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</si>
  <si>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</si>
  <si>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</si>
  <si>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</si>
  <si>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</si>
  <si>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</si>
  <si>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</si>
  <si>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</si>
  <si>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</si>
  <si>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</si>
  <si>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</si>
  <si>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</si>
  <si>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</si>
  <si>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</si>
  <si>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</si>
  <si>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</si>
  <si>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</si>
  <si>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</si>
  <si>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</si>
  <si>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</si>
  <si>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</si>
  <si>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</si>
  <si>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</si>
  <si>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</si>
  <si>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</si>
  <si>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</si>
  <si>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</si>
  <si>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</si>
  <si>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</si>
  <si>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</si>
  <si>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</si>
  <si>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</si>
  <si>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</si>
  <si>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</si>
  <si>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</si>
  <si>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</si>
  <si>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</si>
  <si>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</si>
  <si>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</si>
  <si>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</si>
  <si>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</si>
  <si>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</si>
  <si>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</si>
  <si>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</si>
  <si>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</si>
  <si>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</si>
  <si>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</si>
  <si>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</si>
  <si>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</si>
  <si>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</si>
  <si>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</si>
  <si>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</si>
  <si>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</si>
  <si>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</si>
  <si>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</si>
  <si>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</si>
  <si>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</si>
  <si>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</si>
  <si>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</si>
  <si>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</si>
  <si>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</si>
  <si>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</si>
  <si>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</si>
  <si>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</si>
  <si>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</si>
  <si>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</si>
  <si>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</si>
  <si>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</si>
  <si>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</si>
  <si>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</si>
  <si>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</si>
  <si>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</si>
  <si>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</si>
  <si>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</si>
  <si>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</si>
  <si>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</si>
  <si>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</si>
  <si>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</si>
  <si>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</si>
  <si>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</si>
  <si>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</si>
  <si>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</si>
  <si>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</si>
  <si>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</si>
  <si>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</si>
  <si>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</si>
  <si>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</si>
  <si>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</si>
  <si>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</si>
  <si>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</si>
  <si>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</si>
  <si>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</si>
  <si>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</si>
  <si>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</si>
  <si>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</si>
  <si>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</si>
  <si>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</si>
  <si>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</si>
  <si>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</si>
  <si>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</si>
  <si>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</si>
  <si>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</si>
  <si>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</si>
  <si>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</si>
  <si>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</si>
  <si>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</si>
  <si>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</si>
  <si>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</si>
  <si>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</si>
  <si>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</si>
  <si>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</si>
  <si>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</si>
  <si>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</si>
  <si>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</si>
  <si>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</si>
  <si>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</si>
  <si>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</si>
  <si>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</si>
  <si>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</si>
  <si>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</si>
  <si>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</si>
  <si>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</si>
  <si>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</si>
  <si>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</si>
  <si>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</si>
  <si>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</si>
  <si>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</si>
  <si>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</si>
  <si>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</si>
  <si>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</si>
  <si>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</si>
  <si>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</si>
  <si>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</si>
  <si>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</si>
  <si>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</si>
  <si>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</si>
  <si>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</si>
  <si>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</si>
  <si>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</si>
  <si>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</si>
  <si>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</si>
  <si>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</si>
  <si>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</si>
  <si>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</si>
  <si>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</si>
  <si>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</si>
  <si>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</si>
  <si>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</si>
  <si>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</si>
  <si>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</si>
  <si>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</si>
  <si>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</si>
  <si>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</si>
  <si>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</si>
  <si>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</si>
  <si>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</si>
  <si>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</si>
  <si>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</si>
  <si>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</si>
  <si>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</si>
  <si>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</si>
  <si>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</si>
  <si>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</si>
  <si>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</si>
  <si>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</si>
  <si>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</si>
  <si>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</si>
  <si>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</si>
  <si>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</si>
  <si>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</si>
  <si>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</si>
  <si>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</si>
  <si>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</si>
  <si>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</si>
  <si>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</si>
  <si>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</si>
  <si>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</si>
  <si>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</si>
  <si>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</si>
  <si>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</si>
  <si>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</si>
  <si>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</si>
  <si>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</si>
  <si>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</si>
  <si>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</si>
  <si>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</si>
  <si>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</si>
  <si>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</si>
  <si>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</si>
  <si>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</si>
  <si>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</si>
  <si>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</si>
  <si>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</si>
  <si>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</si>
  <si>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</si>
  <si>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</si>
  <si>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</si>
  <si>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</si>
  <si>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</si>
  <si>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</si>
  <si>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</si>
  <si>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</si>
  <si>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</si>
  <si>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</si>
  <si>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</si>
  <si>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</si>
  <si>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</si>
  <si>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</si>
  <si>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</si>
  <si>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</si>
  <si>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</si>
  <si>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</si>
  <si>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</si>
  <si>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</si>
  <si>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</si>
  <si>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</si>
  <si>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</si>
  <si>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</si>
  <si>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</si>
  <si>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</si>
  <si>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</si>
  <si>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</si>
  <si>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</si>
  <si>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</si>
  <si>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</si>
  <si>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</si>
  <si>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</si>
  <si>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</si>
  <si>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</si>
  <si>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</si>
  <si>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</si>
  <si>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</si>
  <si>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</si>
  <si>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</si>
  <si>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</si>
  <si>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</si>
  <si>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</si>
  <si>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</si>
  <si>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</si>
  <si>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</si>
  <si>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</si>
  <si>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</si>
  <si>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</si>
  <si>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</si>
  <si>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</si>
  <si>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</si>
  <si>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</si>
  <si>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</si>
  <si>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</si>
  <si>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</si>
  <si>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</si>
  <si>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</si>
  <si>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</si>
  <si>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</si>
  <si>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</si>
  <si>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</si>
  <si>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</si>
  <si>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</si>
  <si>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</si>
  <si>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</si>
  <si>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</si>
  <si>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</si>
  <si>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</si>
  <si>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</si>
  <si>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</si>
  <si>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</si>
  <si>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</si>
  <si>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</si>
  <si>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</si>
  <si>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</si>
  <si>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</si>
  <si>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</si>
  <si>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</si>
  <si>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</si>
  <si>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</si>
  <si>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</si>
  <si>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</si>
  <si>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</si>
  <si>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</si>
  <si>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</si>
  <si>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</si>
  <si>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</si>
  <si>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</si>
  <si>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</si>
  <si>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</si>
  <si>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</si>
  <si>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</si>
  <si>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</si>
  <si>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</si>
  <si>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</si>
  <si>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</si>
  <si>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</si>
  <si>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</si>
  <si>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</si>
  <si>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</si>
  <si>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</si>
  <si>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</si>
  <si>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</si>
  <si>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</si>
  <si>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</si>
  <si>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</si>
  <si>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</si>
  <si>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</si>
  <si>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</si>
  <si>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</si>
  <si>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</si>
  <si>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</si>
  <si>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</si>
  <si>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</si>
  <si>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</si>
  <si>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</si>
  <si>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</si>
  <si>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</si>
  <si>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</si>
  <si>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</si>
  <si>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</si>
  <si>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</si>
  <si>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</si>
  <si>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</si>
  <si>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</si>
  <si>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</si>
  <si>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</si>
  <si>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</si>
  <si>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</si>
  <si>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</si>
  <si>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</si>
  <si>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</si>
  <si>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</si>
  <si>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</si>
  <si>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</si>
  <si>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</si>
  <si>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</si>
  <si>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</si>
  <si>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</si>
  <si>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</si>
  <si>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</si>
  <si>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</si>
  <si>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</si>
  <si>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</si>
  <si>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</si>
  <si>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</si>
  <si>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</si>
  <si>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</si>
  <si>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</si>
  <si>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</si>
  <si>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</si>
  <si>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</si>
  <si>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</si>
  <si>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</si>
  <si>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</si>
  <si>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</si>
  <si>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</si>
  <si>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</si>
  <si>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</si>
  <si>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</si>
  <si>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</si>
  <si>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</si>
  <si>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</si>
  <si>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</si>
  <si>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</si>
  <si>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</si>
  <si>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</si>
  <si>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</si>
  <si>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</si>
  <si>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</si>
  <si>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</si>
  <si>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</si>
  <si>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</si>
  <si>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</si>
  <si>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</si>
  <si>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</si>
  <si>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</si>
  <si>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</si>
  <si>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</si>
  <si>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</si>
  <si>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</si>
  <si>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</si>
  <si>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</si>
  <si>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</si>
  <si>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</si>
  <si>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</si>
  <si>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</si>
  <si>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</si>
  <si>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</si>
  <si>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</si>
  <si>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</si>
  <si>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</si>
  <si>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</si>
  <si>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</si>
  <si>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</si>
  <si>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</si>
  <si>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</si>
  <si>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</si>
  <si>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</si>
  <si>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</si>
  <si>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</si>
  <si>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</si>
  <si>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</si>
  <si>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</si>
  <si>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</si>
  <si>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</si>
  <si>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</si>
  <si>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</si>
  <si>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</si>
  <si>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</si>
  <si>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</si>
  <si>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</si>
  <si>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</si>
  <si>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</si>
  <si>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</si>
  <si>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</si>
  <si>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</si>
  <si>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</si>
  <si>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</si>
  <si>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</si>
  <si>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</si>
  <si>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</si>
  <si>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</si>
  <si>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</si>
  <si>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</si>
  <si>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</si>
  <si>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</si>
  <si>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</si>
  <si>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</si>
  <si>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</si>
  <si>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</si>
  <si>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</si>
  <si>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</si>
  <si>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</si>
  <si>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</si>
  <si>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</si>
  <si>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</si>
  <si>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</si>
  <si>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</si>
  <si>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</si>
  <si>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</si>
  <si>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</si>
  <si>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</si>
  <si>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</si>
  <si>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</si>
  <si>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</si>
  <si>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</si>
  <si>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</si>
  <si>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</si>
  <si>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</si>
  <si>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</si>
  <si>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</si>
  <si>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</si>
  <si>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</si>
  <si>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</si>
  <si>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</si>
  <si>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</si>
  <si>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</si>
  <si>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</si>
  <si>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</si>
  <si>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</si>
  <si>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</si>
  <si>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</si>
  <si>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</si>
  <si>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</si>
  <si>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</si>
  <si>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</si>
  <si>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</si>
  <si>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</si>
  <si>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</si>
  <si>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</si>
  <si>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</si>
  <si>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</si>
  <si>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</si>
  <si>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</si>
  <si>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</si>
  <si>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</si>
  <si>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</si>
  <si>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</si>
  <si>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</si>
  <si>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</si>
  <si>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</si>
  <si>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</si>
  <si>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</si>
  <si>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</si>
  <si>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</si>
  <si>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</si>
  <si>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</si>
  <si>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</si>
  <si>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</si>
  <si>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</si>
  <si>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</si>
  <si>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</si>
  <si>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</si>
  <si>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</si>
  <si>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</si>
  <si>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</si>
  <si>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</si>
  <si>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</si>
  <si>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</si>
  <si>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</si>
  <si>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</si>
  <si>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</si>
  <si>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</si>
  <si>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</si>
  <si>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</si>
  <si>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</si>
  <si>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</si>
  <si>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</si>
  <si>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</si>
  <si>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</si>
  <si>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</si>
  <si>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</si>
  <si>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</si>
  <si>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</si>
  <si>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</si>
  <si>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</si>
  <si>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</si>
  <si>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</si>
  <si>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</si>
  <si>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</si>
  <si>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</si>
  <si>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</si>
  <si>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</si>
  <si>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</si>
  <si>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</si>
  <si>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</si>
  <si>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</si>
  <si>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</si>
  <si>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</si>
  <si>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</si>
  <si>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</si>
  <si>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</si>
  <si>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</si>
  <si>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</si>
  <si>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</si>
  <si>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</si>
  <si>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</si>
  <si>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</si>
  <si>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</si>
  <si>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</si>
  <si>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</si>
  <si>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</si>
  <si>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</si>
  <si>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</si>
  <si>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</si>
  <si>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</si>
  <si>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</si>
  <si>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</si>
  <si>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</si>
  <si>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</si>
  <si>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</si>
  <si>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</si>
  <si>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</si>
  <si>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</si>
  <si>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</si>
  <si>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</si>
  <si>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</si>
  <si>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</si>
  <si>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</si>
  <si>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</si>
  <si>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</si>
  <si>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</si>
  <si>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</si>
  <si>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</si>
  <si>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</si>
  <si>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</si>
  <si>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</si>
  <si>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</si>
  <si>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</si>
  <si>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</si>
  <si>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</si>
  <si>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</si>
  <si>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</si>
  <si>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</si>
  <si>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</si>
  <si>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</si>
  <si>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</si>
  <si>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</si>
  <si>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</si>
  <si>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</si>
  <si>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</si>
  <si>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</si>
  <si>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</si>
  <si>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</si>
  <si>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</si>
  <si>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</si>
  <si>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</si>
  <si>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</si>
  <si>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</si>
  <si>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</si>
  <si>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</si>
  <si>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</si>
  <si>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</si>
  <si>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</si>
  <si>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</si>
  <si>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</si>
  <si>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</si>
  <si>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</si>
  <si>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</si>
  <si>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</si>
  <si>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</si>
  <si>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</si>
  <si>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</si>
  <si>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</si>
  <si>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</si>
  <si>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</si>
  <si>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</si>
  <si>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</si>
  <si>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</si>
  <si>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</si>
  <si>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</si>
  <si>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</si>
  <si>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</si>
  <si>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</si>
  <si>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</si>
  <si>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</si>
  <si>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</si>
  <si>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</si>
  <si>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</si>
  <si>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</si>
  <si>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</si>
  <si>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</si>
  <si>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</si>
  <si>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</si>
  <si>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</si>
  <si>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</si>
  <si>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</si>
  <si>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</si>
  <si>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</si>
  <si>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</si>
  <si>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</si>
  <si>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</si>
  <si>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</si>
  <si>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</si>
  <si>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</si>
  <si>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</si>
  <si>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</si>
  <si>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</si>
  <si>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</si>
  <si>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</si>
  <si>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</si>
  <si>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</si>
  <si>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</si>
  <si>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</si>
  <si>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</si>
  <si>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</si>
  <si>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</si>
  <si>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</si>
  <si>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</si>
  <si>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</si>
  <si>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</si>
  <si>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</si>
  <si>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</si>
  <si>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</si>
  <si>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</si>
  <si>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</si>
  <si>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</si>
  <si>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</si>
  <si>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</si>
  <si>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</si>
  <si>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</si>
  <si>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</si>
  <si>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</si>
  <si>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</si>
  <si>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</si>
  <si>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</si>
  <si>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</si>
  <si>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</si>
  <si>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</si>
  <si>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</si>
  <si>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</si>
  <si>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</si>
  <si>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</si>
  <si>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</si>
  <si>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</si>
  <si>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</si>
  <si>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</si>
  <si>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</si>
  <si>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</si>
  <si>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</si>
  <si>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</si>
  <si>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</si>
  <si>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</si>
  <si>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</si>
  <si>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</si>
  <si>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</si>
  <si>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</si>
  <si>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</si>
  <si>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</si>
  <si>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</si>
  <si>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</si>
  <si>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</si>
  <si>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</si>
  <si>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</si>
  <si>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</si>
  <si>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</si>
  <si>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</si>
  <si>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</si>
  <si>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</si>
  <si>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</si>
  <si>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</si>
  <si>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</si>
  <si>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</si>
  <si>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</si>
  <si>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</si>
  <si>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</si>
  <si>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</si>
  <si>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</si>
  <si>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</si>
  <si>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</si>
  <si>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</si>
  <si>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</si>
  <si>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</si>
  <si>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</si>
  <si>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</si>
  <si>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</si>
  <si>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</si>
  <si>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</si>
  <si>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</si>
  <si>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</si>
  <si>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</si>
  <si>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</si>
  <si>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</si>
  <si>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</si>
  <si>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</si>
  <si>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</si>
  <si>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</si>
  <si>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</si>
  <si>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</si>
  <si>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</si>
  <si>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</si>
  <si>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</si>
  <si>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</si>
  <si>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</si>
  <si>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</si>
  <si>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</si>
  <si>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</si>
  <si>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</si>
  <si>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</si>
  <si>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</si>
  <si>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</si>
  <si>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</si>
  <si>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</si>
  <si>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</si>
  <si>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</si>
  <si>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</si>
  <si>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</si>
  <si>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</si>
  <si>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</si>
  <si>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</si>
  <si>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</si>
  <si>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</si>
  <si>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</si>
  <si>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</si>
  <si>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</si>
  <si>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</si>
  <si>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</si>
  <si>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</si>
  <si>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</si>
  <si>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</si>
  <si>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</si>
  <si>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</si>
  <si>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</si>
  <si>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</si>
  <si>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</si>
  <si>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</si>
  <si>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</si>
  <si>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</si>
  <si>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</si>
  <si>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</si>
  <si>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</si>
  <si>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</si>
  <si>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</si>
  <si>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</si>
  <si>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</si>
  <si>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</si>
  <si>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</si>
  <si>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</si>
  <si>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</si>
  <si>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</si>
  <si>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</si>
  <si>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</si>
  <si>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</si>
  <si>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</si>
  <si>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</si>
  <si>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</si>
  <si>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</si>
  <si>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</si>
  <si>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</si>
  <si>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</si>
  <si>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</si>
  <si>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</si>
  <si>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</si>
  <si>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</si>
  <si>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</si>
  <si>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</si>
  <si>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</si>
  <si>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</si>
  <si>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</si>
  <si>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</si>
  <si>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</si>
  <si>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</si>
  <si>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</si>
  <si>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</si>
  <si>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</si>
  <si>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</si>
  <si>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</si>
  <si>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</si>
  <si>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</si>
  <si>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</si>
  <si>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</si>
  <si>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</si>
  <si>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</si>
  <si>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</si>
  <si>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</si>
  <si>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</si>
  <si>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</si>
  <si>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</si>
  <si>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</si>
  <si>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</si>
  <si>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</si>
  <si>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</si>
  <si>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</si>
  <si>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</si>
  <si>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</si>
  <si>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</si>
  <si>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</si>
  <si>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</si>
  <si>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</si>
  <si>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</si>
  <si>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</si>
  <si>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</si>
  <si>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</si>
  <si>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</si>
  <si>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</si>
  <si>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</si>
  <si>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</si>
  <si>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</si>
  <si>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</si>
  <si>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</si>
  <si>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</si>
  <si>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</si>
  <si>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</si>
  <si>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</si>
  <si>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</si>
  <si>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</si>
  <si>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</si>
  <si>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</si>
  <si>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</si>
  <si>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</si>
  <si>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</si>
  <si>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</si>
  <si>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</si>
  <si>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</si>
  <si>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</si>
  <si>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</si>
  <si>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</si>
  <si>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</si>
  <si>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</si>
  <si>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</si>
  <si>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</si>
  <si>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</si>
  <si>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</si>
  <si>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</si>
  <si>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</si>
  <si>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</si>
  <si>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</si>
  <si>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</si>
  <si>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</si>
  <si>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</si>
  <si>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</si>
  <si>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</si>
  <si>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</si>
  <si>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</si>
  <si>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</si>
  <si>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</si>
  <si>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</si>
  <si>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</si>
  <si>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</si>
  <si>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</si>
  <si>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</si>
  <si>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</si>
  <si>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</si>
  <si>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</si>
  <si>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</si>
  <si>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</si>
  <si>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</si>
  <si>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</si>
  <si>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</si>
  <si>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</si>
  <si>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</si>
  <si>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</si>
  <si>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</si>
  <si>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</si>
  <si>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</si>
  <si>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</si>
  <si>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</si>
  <si>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</si>
  <si>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</si>
  <si>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</si>
  <si>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</si>
  <si>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</si>
  <si>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</si>
  <si>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</si>
  <si>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</si>
  <si>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</si>
  <si>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</si>
  <si>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</si>
  <si>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</si>
  <si>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</si>
  <si>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</si>
  <si>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</si>
  <si>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</si>
  <si>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</si>
  <si>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</si>
  <si>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</si>
  <si>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</si>
  <si>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</si>
  <si>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</si>
  <si>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</si>
  <si>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</si>
  <si>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</si>
  <si>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</si>
  <si>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</si>
  <si>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</si>
  <si>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</si>
  <si>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</si>
  <si>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</si>
  <si>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</si>
  <si>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</si>
  <si>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</si>
  <si>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</si>
  <si>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</si>
  <si>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</si>
  <si>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</si>
  <si>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</si>
  <si>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</si>
  <si>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</si>
  <si>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</si>
  <si>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</si>
  <si>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</si>
  <si>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</si>
  <si>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</si>
  <si>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</si>
  <si>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</si>
  <si>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</si>
  <si>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</si>
  <si>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</si>
  <si>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</si>
  <si>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</si>
  <si>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</si>
  <si>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</si>
  <si>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</si>
  <si>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</si>
  <si>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</si>
  <si>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</si>
  <si>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</si>
  <si>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</si>
  <si>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</si>
  <si>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</si>
  <si>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</si>
  <si>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</si>
  <si>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</si>
  <si>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</si>
  <si>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</si>
  <si>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</si>
  <si>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</si>
  <si>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</si>
  <si>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</si>
  <si>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</si>
  <si>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</si>
  <si>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</si>
  <si>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</si>
  <si>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</si>
  <si>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</si>
  <si>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</si>
  <si>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</si>
  <si>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</si>
  <si>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</si>
  <si>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</si>
  <si>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</si>
  <si>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</si>
  <si>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</si>
  <si>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</si>
  <si>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</si>
  <si>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</si>
  <si>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</si>
  <si>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</si>
  <si>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</si>
  <si>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</si>
  <si>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</si>
  <si>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</si>
  <si>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</si>
  <si>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</si>
  <si>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</si>
  <si>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</si>
  <si>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</si>
  <si>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</si>
  <si>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</si>
  <si>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</si>
  <si>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</si>
  <si>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</si>
  <si>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</si>
  <si>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</si>
  <si>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</si>
  <si>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</si>
  <si>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</si>
  <si>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</si>
  <si>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</si>
  <si>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</si>
  <si>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</si>
  <si>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</si>
  <si>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</si>
  <si>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</si>
  <si>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</si>
  <si>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</si>
  <si>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</si>
  <si>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</si>
  <si>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</si>
  <si>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</si>
  <si>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</si>
  <si>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</si>
  <si>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</si>
  <si>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</si>
  <si>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</si>
  <si>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</si>
  <si>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</si>
  <si>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</si>
  <si>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</si>
  <si>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</si>
  <si>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</si>
  <si>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</si>
  <si>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</si>
  <si>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</si>
  <si>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</si>
  <si>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</si>
  <si>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</si>
  <si>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</si>
  <si>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</si>
  <si>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</si>
  <si>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</si>
  <si>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</si>
  <si>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</si>
  <si>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</si>
  <si>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</si>
  <si>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</si>
  <si>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</si>
  <si>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</si>
  <si>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</si>
  <si>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</si>
  <si>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</si>
  <si>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</si>
  <si>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</si>
  <si>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</si>
  <si>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</si>
  <si>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</si>
  <si>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</si>
  <si>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</si>
  <si>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</si>
  <si>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</si>
  <si>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</si>
  <si>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</si>
  <si>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</si>
  <si>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</si>
  <si>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</si>
  <si>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</si>
  <si>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</si>
  <si>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</si>
  <si>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</si>
  <si>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</si>
  <si>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</si>
  <si>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</si>
  <si>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</si>
  <si>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</si>
  <si>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</si>
  <si>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</si>
  <si>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</si>
  <si>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</si>
  <si>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</si>
  <si>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</si>
  <si>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</si>
  <si>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</si>
  <si>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</si>
  <si>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</si>
  <si>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</si>
  <si>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</si>
  <si>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</si>
  <si>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</si>
  <si>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</si>
  <si>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</si>
  <si>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</si>
  <si>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</si>
  <si>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</si>
  <si>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</si>
  <si>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</si>
  <si>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</si>
  <si>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</si>
  <si>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</si>
  <si>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</si>
  <si>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</si>
  <si>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</si>
  <si>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</si>
  <si>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</si>
  <si>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</si>
  <si>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</si>
  <si>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</si>
  <si>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</si>
  <si>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</si>
  <si>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</si>
  <si>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</si>
  <si>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</si>
  <si>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</si>
  <si>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</si>
  <si>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</si>
  <si>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</si>
  <si>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</si>
  <si>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</si>
  <si>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</si>
  <si>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</si>
  <si>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</si>
  <si>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</si>
  <si>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</si>
  <si>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</si>
  <si>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</si>
  <si>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</si>
  <si>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</si>
  <si>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</si>
  <si>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</si>
  <si>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</si>
  <si>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</si>
  <si>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</si>
  <si>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</si>
  <si>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</si>
  <si>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</si>
  <si>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</si>
  <si>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</si>
  <si>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</si>
  <si>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</si>
  <si>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</si>
  <si>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</si>
  <si>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</si>
  <si>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</si>
  <si>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</si>
  <si>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</si>
  <si>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</si>
  <si>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</si>
  <si>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</si>
  <si>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</si>
  <si>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</si>
  <si>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</si>
  <si>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</si>
  <si>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</si>
  <si>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</si>
  <si>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</si>
  <si>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</si>
  <si>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</si>
  <si>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</si>
  <si>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</si>
  <si>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</si>
  <si>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</si>
  <si>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</si>
  <si>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</si>
  <si>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</si>
  <si>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</si>
  <si>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</si>
  <si>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</si>
  <si>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</si>
  <si>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</si>
  <si>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</si>
  <si>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</si>
  <si>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</si>
  <si>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</si>
  <si>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</si>
  <si>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</si>
  <si>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</si>
  <si>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</si>
  <si>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</si>
  <si>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</si>
  <si>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</si>
  <si>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</si>
  <si>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</si>
  <si>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</si>
  <si>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</si>
  <si>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</si>
  <si>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</si>
  <si>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</si>
  <si>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</si>
  <si>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</si>
  <si>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</si>
  <si>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</si>
  <si>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</si>
  <si>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</si>
  <si>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</si>
  <si>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</si>
  <si>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</si>
  <si>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</si>
  <si>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</si>
  <si>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</si>
  <si>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</si>
  <si>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</si>
  <si>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</si>
  <si>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</si>
  <si>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</si>
  <si>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</si>
  <si>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</si>
  <si>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</si>
  <si>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</si>
  <si>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</si>
  <si>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</si>
  <si>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</si>
  <si>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</si>
  <si>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</si>
  <si>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</si>
  <si>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</si>
  <si>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</si>
  <si>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</si>
  <si>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</si>
  <si>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</si>
  <si>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</si>
  <si>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</si>
  <si>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</si>
  <si>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</si>
  <si>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</si>
  <si>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</si>
  <si>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</si>
  <si>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</si>
  <si>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</si>
  <si>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</si>
  <si>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</si>
  <si>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</si>
  <si>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</si>
  <si>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</si>
  <si>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</si>
  <si>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</si>
  <si>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</si>
  <si>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</si>
  <si>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</si>
  <si>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</si>
  <si>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</si>
  <si>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</si>
  <si>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</si>
  <si>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</si>
  <si>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</si>
  <si>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</si>
  <si>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</si>
  <si>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</si>
  <si>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</si>
  <si>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</si>
  <si>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</si>
  <si>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</si>
  <si>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</si>
  <si>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</si>
  <si>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</si>
  <si>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</si>
  <si>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</si>
  <si>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</si>
  <si>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</si>
  <si>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</si>
  <si>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</si>
  <si>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</si>
  <si>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</si>
  <si>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</si>
  <si>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</si>
  <si>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</si>
  <si>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</si>
  <si>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</si>
  <si>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</si>
  <si>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</si>
  <si>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</si>
  <si>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</si>
  <si>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</si>
  <si>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</si>
  <si>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</si>
  <si>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</si>
  <si>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</si>
  <si>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</si>
  <si>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</si>
  <si>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</si>
  <si>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</si>
  <si>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</si>
  <si>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</si>
  <si>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</si>
  <si>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</si>
  <si>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</si>
  <si>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</si>
  <si>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</si>
  <si>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</si>
  <si>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</si>
  <si>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</si>
  <si>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</si>
  <si>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</si>
  <si>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</si>
  <si>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</si>
  <si>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</si>
  <si>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</si>
  <si>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</si>
  <si>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</si>
  <si>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</si>
  <si>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</si>
  <si>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</si>
  <si>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</si>
  <si>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</si>
  <si>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</si>
  <si>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</si>
  <si>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</si>
  <si>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</si>
  <si>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</si>
  <si>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</si>
  <si>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</si>
  <si>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</si>
  <si>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</si>
  <si>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</si>
  <si>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</si>
  <si>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</si>
  <si>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</si>
  <si>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</si>
  <si>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</si>
  <si>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</si>
  <si>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</si>
  <si>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</si>
  <si>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</si>
  <si>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</si>
  <si>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</si>
  <si>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</si>
  <si>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</si>
  <si>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</si>
  <si>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</si>
  <si>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</si>
  <si>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</si>
  <si>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</si>
  <si>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</si>
  <si>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</si>
  <si>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</si>
  <si>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</si>
  <si>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</si>
  <si>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</si>
  <si>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</si>
  <si>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</si>
  <si>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</si>
  <si>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</si>
  <si>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</si>
  <si>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</si>
  <si>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</si>
  <si>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</si>
  <si>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</si>
  <si>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</si>
  <si>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</si>
  <si>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</si>
  <si>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</si>
  <si>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</si>
  <si>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</si>
  <si>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</si>
  <si>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</si>
  <si>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</si>
  <si>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</si>
  <si>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</si>
  <si>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</si>
  <si>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</si>
  <si>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</si>
  <si>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</si>
  <si>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</si>
  <si>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</si>
  <si>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</si>
  <si>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</si>
  <si>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</si>
  <si>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</si>
  <si>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</si>
  <si>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</si>
  <si>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</si>
  <si>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</si>
  <si>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</si>
  <si>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</si>
  <si>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</si>
  <si>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</si>
  <si>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</si>
  <si>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</si>
  <si>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</si>
  <si>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</si>
  <si>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</si>
  <si>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</si>
  <si>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</si>
  <si>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</si>
  <si>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</si>
  <si>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</si>
  <si>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</si>
  <si>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</si>
  <si>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</si>
  <si>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</si>
  <si>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</si>
  <si>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</si>
  <si>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</si>
  <si>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</si>
  <si>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</si>
  <si>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</si>
  <si>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</si>
  <si>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</si>
  <si>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</si>
  <si>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</si>
  <si>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</si>
  <si>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</si>
  <si>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</si>
  <si>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</si>
  <si>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</si>
  <si>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</si>
  <si>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</si>
  <si>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</si>
  <si>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</si>
  <si>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</si>
  <si>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</si>
  <si>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</si>
  <si>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</si>
  <si>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</si>
  <si>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</si>
  <si>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</si>
  <si>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</si>
  <si>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</si>
  <si>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</si>
  <si>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</si>
  <si>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</si>
  <si>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</si>
  <si>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</si>
  <si>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</si>
  <si>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</si>
  <si>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</si>
  <si>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</si>
  <si>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</si>
  <si>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</si>
  <si>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</si>
  <si>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</si>
  <si>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</si>
  <si>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</si>
  <si>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</si>
  <si>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</si>
  <si>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</si>
  <si>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</si>
  <si>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</si>
  <si>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</si>
  <si>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</si>
  <si>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</si>
  <si>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</si>
  <si>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</si>
  <si>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</si>
  <si>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</si>
  <si>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</si>
  <si>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</si>
  <si>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</si>
  <si>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</si>
  <si>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</si>
  <si>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</si>
  <si>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</si>
  <si>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</si>
  <si>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</si>
  <si>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</si>
  <si>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</si>
  <si>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</si>
  <si>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</si>
  <si>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</si>
  <si>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</si>
  <si>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</si>
  <si>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</si>
  <si>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</si>
  <si>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</si>
  <si>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</si>
  <si>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</si>
  <si>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</si>
  <si>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</si>
  <si>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</si>
  <si>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</si>
  <si>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</si>
  <si>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</si>
  <si>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</si>
  <si>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</si>
  <si>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</si>
  <si>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</si>
  <si>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</si>
  <si>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</si>
  <si>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</si>
  <si>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</si>
  <si>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</si>
  <si>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</si>
  <si>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</si>
  <si>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</si>
  <si>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</si>
  <si>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</si>
  <si>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</si>
  <si>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</si>
  <si>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</si>
  <si>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</si>
  <si>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</si>
  <si>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</si>
  <si>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</si>
  <si>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</si>
  <si>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</si>
  <si>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</si>
  <si>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</si>
  <si>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</si>
  <si>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</si>
  <si>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</si>
  <si>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</si>
  <si>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</si>
  <si>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</si>
  <si>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</si>
  <si>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</si>
  <si>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</si>
  <si>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</si>
  <si>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</si>
  <si>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</si>
  <si>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</si>
  <si>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</si>
  <si>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</si>
  <si>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</si>
  <si>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</si>
  <si>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</si>
  <si>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</si>
  <si>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</si>
  <si>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</si>
  <si>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</si>
  <si>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</si>
  <si>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</si>
  <si>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</si>
  <si>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</si>
  <si>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</si>
  <si>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</si>
  <si>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</si>
  <si>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</si>
  <si>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</si>
  <si>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</si>
  <si>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</si>
  <si>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</si>
  <si>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</si>
  <si>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</si>
  <si>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</si>
  <si>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</si>
  <si>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</si>
  <si>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</si>
  <si>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</si>
  <si>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</si>
  <si>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</si>
  <si>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</si>
  <si>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</si>
  <si>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</si>
  <si>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</si>
  <si>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</si>
  <si>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</si>
  <si>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</si>
  <si>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</si>
  <si>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</si>
  <si>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</si>
  <si>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</si>
  <si>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</si>
  <si>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</si>
  <si>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</si>
  <si>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</si>
  <si>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</si>
  <si>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</si>
  <si>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</si>
  <si>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</si>
  <si>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</si>
  <si>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</si>
  <si>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</si>
  <si>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</si>
  <si>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</si>
  <si>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</si>
  <si>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</si>
  <si>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</si>
  <si>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</si>
  <si>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</si>
  <si>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</si>
  <si>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</si>
  <si>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</si>
  <si>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</si>
  <si>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</si>
  <si>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</si>
  <si>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</si>
  <si>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</si>
  <si>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</si>
  <si>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</si>
  <si>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</si>
  <si>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</si>
  <si>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</si>
  <si>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</si>
  <si>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</si>
  <si>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</si>
  <si>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</si>
  <si>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</si>
  <si>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</si>
  <si>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</si>
  <si>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</si>
  <si>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</si>
  <si>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</si>
  <si>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</si>
  <si>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</si>
  <si>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</si>
  <si>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</si>
  <si>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</si>
  <si>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</si>
  <si>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</si>
  <si>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</si>
  <si>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</si>
  <si>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</si>
  <si>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</si>
  <si>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</si>
  <si>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</si>
  <si>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</si>
  <si>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</si>
  <si>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</si>
  <si>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</si>
  <si>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</si>
  <si>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</si>
  <si>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</si>
  <si>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</si>
  <si>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</si>
  <si>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</si>
  <si>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</si>
  <si>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</si>
  <si>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</si>
  <si>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</si>
  <si>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</si>
  <si>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</si>
  <si>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</si>
  <si>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</si>
  <si>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</si>
  <si>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</si>
  <si>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</si>
  <si>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</si>
  <si>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</si>
  <si>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</si>
  <si>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</si>
  <si>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</si>
  <si>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</si>
  <si>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</si>
  <si>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</si>
  <si>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</si>
  <si>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</si>
  <si>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</si>
  <si>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</si>
  <si>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</si>
  <si>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</si>
  <si>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</si>
  <si>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</si>
  <si>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</si>
  <si>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</si>
  <si>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</si>
  <si>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</si>
  <si>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</si>
  <si>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</si>
  <si>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</si>
  <si>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</si>
  <si>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</si>
  <si>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</si>
  <si>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</si>
  <si>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</si>
  <si>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</si>
  <si>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</si>
  <si>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</si>
  <si>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</si>
  <si>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</si>
  <si>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</si>
  <si>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</si>
  <si>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</si>
  <si>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</si>
  <si>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</si>
  <si>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</si>
  <si>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</si>
  <si>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</si>
  <si>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</si>
  <si>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</si>
  <si>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</si>
  <si>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</si>
  <si>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</si>
  <si>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</si>
  <si>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</si>
  <si>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</si>
  <si>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</si>
  <si>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</si>
  <si>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</si>
  <si>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</si>
  <si>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</si>
  <si>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</si>
  <si>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</si>
  <si>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</si>
  <si>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</si>
  <si>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</si>
  <si>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</si>
  <si>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</si>
  <si>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</si>
  <si>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</si>
  <si>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</si>
  <si>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</si>
  <si>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</si>
  <si>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</si>
  <si>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</si>
  <si>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</si>
  <si>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</si>
  <si>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</si>
  <si>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</si>
  <si>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</si>
  <si>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</si>
  <si>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</si>
  <si>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</si>
  <si>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</si>
  <si>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</si>
  <si>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</si>
  <si>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</si>
  <si>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</si>
  <si>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</si>
  <si>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</si>
  <si>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</si>
  <si>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</si>
  <si>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</si>
  <si>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</si>
  <si>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</si>
  <si>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</si>
  <si>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</si>
  <si>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</si>
  <si>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</si>
  <si>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</si>
  <si>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</si>
  <si>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</si>
  <si>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</si>
  <si>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</si>
  <si>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</si>
  <si>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</si>
  <si>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</si>
  <si>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</si>
  <si>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</si>
  <si>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</si>
  <si>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</si>
  <si>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</si>
  <si>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</si>
  <si>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</si>
  <si>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</si>
  <si>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</si>
  <si>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</si>
  <si>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</si>
  <si>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</si>
  <si>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</si>
  <si>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</si>
  <si>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</si>
  <si>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</si>
  <si>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</si>
  <si>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</si>
  <si>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</si>
  <si>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</si>
  <si>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</si>
  <si>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</si>
  <si>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</si>
  <si>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</si>
  <si>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</si>
  <si>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</si>
  <si>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</si>
  <si>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</si>
  <si>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</si>
  <si>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</si>
  <si>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</si>
  <si>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</si>
  <si>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</si>
  <si>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</si>
  <si>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</si>
  <si>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</si>
  <si>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</si>
  <si>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</si>
  <si>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</si>
  <si>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</si>
  <si>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</si>
  <si>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</si>
  <si>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</si>
  <si>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</si>
  <si>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</si>
  <si>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</si>
  <si>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</si>
  <si>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</si>
  <si>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</si>
  <si>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</si>
  <si>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</si>
  <si>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</si>
  <si>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</si>
  <si>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</si>
  <si>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</si>
  <si>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</si>
  <si>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</si>
  <si>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</si>
  <si>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</si>
  <si>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</si>
  <si>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</si>
  <si>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</si>
  <si>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</si>
  <si>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</si>
  <si>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</si>
  <si>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</si>
  <si>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</si>
  <si>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</si>
  <si>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</si>
  <si>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</si>
  <si>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</si>
  <si>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</si>
  <si>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</si>
  <si>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</si>
  <si>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</si>
  <si>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</si>
  <si>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</si>
  <si>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</si>
  <si>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</si>
  <si>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</si>
  <si>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</si>
  <si>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</si>
  <si>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</si>
  <si>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</si>
  <si>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</si>
  <si>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</si>
  <si>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</si>
  <si>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</si>
  <si>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</si>
  <si>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</si>
  <si>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</si>
  <si>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</si>
  <si>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</si>
  <si>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</si>
  <si>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</si>
  <si>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</si>
  <si>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</si>
  <si>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</si>
  <si>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</si>
  <si>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</si>
  <si>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</si>
  <si>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</si>
  <si>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</si>
  <si>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</si>
  <si>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</si>
  <si>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</si>
  <si>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</si>
  <si>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</si>
  <si>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</si>
  <si>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</si>
  <si>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</si>
  <si>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</si>
  <si>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</si>
  <si>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</si>
  <si>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</si>
  <si>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</si>
  <si>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</si>
  <si>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</si>
  <si>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</si>
  <si>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</si>
  <si>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</si>
  <si>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</si>
  <si>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</si>
  <si>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</si>
  <si>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</si>
  <si>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</si>
  <si>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</si>
  <si>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</si>
  <si>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</si>
  <si>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</si>
  <si>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</si>
  <si>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</si>
  <si>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</si>
  <si>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</si>
  <si>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</si>
  <si>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</si>
  <si>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</si>
  <si>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</si>
  <si>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</si>
  <si>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</si>
  <si>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</si>
  <si>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</si>
  <si>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</si>
  <si>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</si>
  <si>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</si>
  <si>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</si>
  <si>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</si>
  <si>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</si>
  <si>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</si>
  <si>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</si>
  <si>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</si>
  <si>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</si>
  <si>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</si>
  <si>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</si>
  <si>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</si>
  <si>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</si>
  <si>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</si>
  <si>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</si>
  <si>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</si>
  <si>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</si>
  <si>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</si>
  <si>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</si>
  <si>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</si>
  <si>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</si>
  <si>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</si>
  <si>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</si>
  <si>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</si>
  <si>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</si>
  <si>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</si>
  <si>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</si>
  <si>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</si>
  <si>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</si>
  <si>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</si>
  <si>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</si>
  <si>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</si>
  <si>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</si>
  <si>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</si>
  <si>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</si>
  <si>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</si>
  <si>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</si>
  <si>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</si>
  <si>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</si>
  <si>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</si>
  <si>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</si>
  <si>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</si>
  <si>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</si>
  <si>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</si>
  <si>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</si>
  <si>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</si>
  <si>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</si>
  <si>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</si>
  <si>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</si>
  <si>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</si>
  <si>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</si>
  <si>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</si>
  <si>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</si>
  <si>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</si>
  <si>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</si>
  <si>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</si>
  <si>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</si>
  <si>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</si>
  <si>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</si>
  <si>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</si>
  <si>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</si>
  <si>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</si>
  <si>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</si>
  <si>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</si>
  <si>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</si>
  <si>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</si>
  <si>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</si>
  <si>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</si>
  <si>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</si>
  <si>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</si>
  <si>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</si>
  <si>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</si>
  <si>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</si>
  <si>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</si>
  <si>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</si>
  <si>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</si>
  <si>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</si>
  <si>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</si>
  <si>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</si>
  <si>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</si>
  <si>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</si>
  <si>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</si>
  <si>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</si>
  <si>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</si>
  <si>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</si>
  <si>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</si>
  <si>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</si>
  <si>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</si>
  <si>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</si>
  <si>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</si>
  <si>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</si>
  <si>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</si>
  <si>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</si>
  <si>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</si>
  <si>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</si>
  <si>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</si>
  <si>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</si>
  <si>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</si>
  <si>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</si>
  <si>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</si>
  <si>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</si>
  <si>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</si>
  <si>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</si>
  <si>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</si>
  <si>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</si>
  <si>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</si>
  <si>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</si>
  <si>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</si>
  <si>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</si>
  <si>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</si>
  <si>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</si>
  <si>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</si>
  <si>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</si>
  <si>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</si>
  <si>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</si>
  <si>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</si>
  <si>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</si>
  <si>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</si>
  <si>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</si>
  <si>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</si>
  <si>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</si>
  <si>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</si>
  <si>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</si>
  <si>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</si>
  <si>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</si>
  <si>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</si>
  <si>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</si>
  <si>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</si>
  <si>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</si>
  <si>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</si>
  <si>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</si>
  <si>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</si>
  <si>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</si>
  <si>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</si>
  <si>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</si>
  <si>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</si>
  <si>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</si>
  <si>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</si>
  <si>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</si>
  <si>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</si>
  <si>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</si>
  <si>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</si>
  <si>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</si>
  <si>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</si>
  <si>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</si>
  <si>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</si>
  <si>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</si>
  <si>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</si>
  <si>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</si>
  <si>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</si>
  <si>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</si>
  <si>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</si>
  <si>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</si>
  <si>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</si>
  <si>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</si>
  <si>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</si>
  <si>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</si>
  <si>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</si>
  <si>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</si>
  <si>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</si>
  <si>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</si>
  <si>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</si>
  <si>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</si>
  <si>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</si>
  <si>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</si>
  <si>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</si>
  <si>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</si>
  <si>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</si>
  <si>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</si>
  <si>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</si>
  <si>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</si>
  <si>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</si>
  <si>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</si>
  <si>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</si>
  <si>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</si>
  <si>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</si>
  <si>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</si>
  <si>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</si>
  <si>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</si>
  <si>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</si>
  <si>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</si>
  <si>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</si>
  <si>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</si>
  <si>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</si>
  <si>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</si>
  <si>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</si>
  <si>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</si>
  <si>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</si>
  <si>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</si>
  <si>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</si>
  <si>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</si>
  <si>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</si>
  <si>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</si>
  <si>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</si>
  <si>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</si>
  <si>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</si>
  <si>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</si>
  <si>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</si>
  <si>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</si>
  <si>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</si>
  <si>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</si>
  <si>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</si>
  <si>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</si>
  <si>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</si>
  <si>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</si>
  <si>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</si>
  <si>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</si>
  <si>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</si>
  <si>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</si>
  <si>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</si>
  <si>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</si>
  <si>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</si>
  <si>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</si>
  <si>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</si>
  <si>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</si>
  <si>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</si>
  <si>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</si>
  <si>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</si>
  <si>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</si>
  <si>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</si>
  <si>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</si>
  <si>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</si>
  <si>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</si>
  <si>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</si>
  <si>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</si>
  <si>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</si>
  <si>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</si>
  <si>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</si>
  <si>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</si>
  <si>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</si>
  <si>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</si>
  <si>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</si>
  <si>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</si>
  <si>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</si>
  <si>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</si>
  <si>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</si>
  <si>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</si>
  <si>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</si>
  <si>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</si>
  <si>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</si>
  <si>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</si>
  <si>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</si>
  <si>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</si>
  <si>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</si>
  <si>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</si>
  <si>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</si>
  <si>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</si>
  <si>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</si>
  <si>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</si>
  <si>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</si>
  <si>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</si>
  <si>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</si>
  <si>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</si>
  <si>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</si>
  <si>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</si>
  <si>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</si>
  <si>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</si>
  <si>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</si>
  <si>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</si>
  <si>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</si>
  <si>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</si>
  <si>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</si>
  <si>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</si>
  <si>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</si>
  <si>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</si>
  <si>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</si>
  <si>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</si>
  <si>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</si>
  <si>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</si>
  <si>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</si>
  <si>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</si>
  <si>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</si>
  <si>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</si>
  <si>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</si>
  <si>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</si>
  <si>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</si>
  <si>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</si>
  <si>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</si>
  <si>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</si>
  <si>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</si>
  <si>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</si>
  <si>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</si>
  <si>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</si>
  <si>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</si>
  <si>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</si>
  <si>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</si>
  <si>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</si>
  <si>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</si>
  <si>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</si>
  <si>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</si>
  <si>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</si>
  <si>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</si>
  <si>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</si>
  <si>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</si>
  <si>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</si>
  <si>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</si>
  <si>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</si>
  <si>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</si>
  <si>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</si>
  <si>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</si>
  <si>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</si>
  <si>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</si>
  <si>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</si>
  <si>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</si>
  <si>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</si>
  <si>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</si>
  <si>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</si>
  <si>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</si>
  <si>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</si>
  <si>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</si>
  <si>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</si>
  <si>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</si>
  <si>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</si>
  <si>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</si>
  <si>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</si>
  <si>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</si>
  <si>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</si>
  <si>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</si>
  <si>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</si>
  <si>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</si>
  <si>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</si>
  <si>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</si>
  <si>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</si>
  <si>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</si>
  <si>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</si>
  <si>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</si>
  <si>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</si>
  <si>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</si>
  <si>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</si>
  <si>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</si>
  <si>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</si>
  <si>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</si>
  <si>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</si>
  <si>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</si>
  <si>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</si>
  <si>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</si>
  <si>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</si>
  <si>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</si>
  <si>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</si>
  <si>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</si>
  <si>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</si>
  <si>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</si>
  <si>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</si>
  <si>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</si>
  <si>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</si>
  <si>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</si>
  <si>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</si>
  <si>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</si>
  <si>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</si>
  <si>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</si>
  <si>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</si>
  <si>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</si>
  <si>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</si>
  <si>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</si>
  <si>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</si>
  <si>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</si>
  <si>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</si>
  <si>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</si>
  <si>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</si>
  <si>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</si>
  <si>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</si>
  <si>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</si>
  <si>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</si>
  <si>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</si>
  <si>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</si>
  <si>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</si>
  <si>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</si>
  <si>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</si>
  <si>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</si>
  <si>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</si>
  <si>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</si>
  <si>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</si>
  <si>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</si>
  <si>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</si>
  <si>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</si>
  <si>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</si>
  <si>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</si>
  <si>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</si>
  <si>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</si>
  <si>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</si>
  <si>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</si>
  <si>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</si>
  <si>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</si>
  <si>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</si>
  <si>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</si>
  <si>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</si>
  <si>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</si>
  <si>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</si>
  <si>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</si>
  <si>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</si>
  <si>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</si>
  <si>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</si>
  <si>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</si>
  <si>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</si>
  <si>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</si>
  <si>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</si>
  <si>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</si>
  <si>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</si>
  <si>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</si>
  <si>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</si>
  <si>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</si>
  <si>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</si>
  <si>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</si>
  <si>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</si>
  <si>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</si>
  <si>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</si>
  <si>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</si>
  <si>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</si>
  <si>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</si>
  <si>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</si>
  <si>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</si>
  <si>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</si>
  <si>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</si>
  <si>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</si>
  <si>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</si>
  <si>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</si>
  <si>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</si>
  <si>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</si>
  <si>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</si>
  <si>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</si>
  <si>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</si>
  <si>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</si>
  <si>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</si>
  <si>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</si>
  <si>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</si>
  <si>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</si>
  <si>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</si>
  <si>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</si>
  <si>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</si>
  <si>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</si>
  <si>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</si>
  <si>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</si>
  <si>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</si>
  <si>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</si>
  <si>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</si>
  <si>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</si>
  <si>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</si>
  <si>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</si>
  <si>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</si>
  <si>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</si>
  <si>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</si>
  <si>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</si>
  <si>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</si>
  <si>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</si>
  <si>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</si>
  <si>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</si>
  <si>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</si>
  <si>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</si>
  <si>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</si>
  <si>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</si>
  <si>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</si>
  <si>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</si>
  <si>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</si>
  <si>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</si>
  <si>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</si>
  <si>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</si>
  <si>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</si>
  <si>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</si>
  <si>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</si>
  <si>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</si>
  <si>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</si>
  <si>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</si>
  <si>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</si>
  <si>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</si>
  <si>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</si>
  <si>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</si>
  <si>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</si>
  <si>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</si>
  <si>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</si>
  <si>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</si>
  <si>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</si>
  <si>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</si>
  <si>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</si>
  <si>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</si>
  <si>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</si>
  <si>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</si>
  <si>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</si>
  <si>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</si>
  <si>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</si>
  <si>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</si>
  <si>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</si>
  <si>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</si>
  <si>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</si>
  <si>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</si>
  <si>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</si>
  <si>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</si>
  <si>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</si>
  <si>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</si>
  <si>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</si>
  <si>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</si>
  <si>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</si>
  <si>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</si>
  <si>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</si>
  <si>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</si>
  <si>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</si>
  <si>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</si>
  <si>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</si>
  <si>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</si>
  <si>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</si>
  <si>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</si>
  <si>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</si>
  <si>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</si>
  <si>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</si>
  <si>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</si>
  <si>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</si>
  <si>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</si>
  <si>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</si>
  <si>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</si>
  <si>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</si>
  <si>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</si>
  <si>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</si>
  <si>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</si>
  <si>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</si>
  <si>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</si>
  <si>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</si>
  <si>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</si>
  <si>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</si>
  <si>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</si>
  <si>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</si>
  <si>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</si>
  <si>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</si>
  <si>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</si>
  <si>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</si>
  <si>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</si>
  <si>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</si>
  <si>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</si>
  <si>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</si>
  <si>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</si>
  <si>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</si>
  <si>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</si>
  <si>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</si>
  <si>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</si>
  <si>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</si>
  <si>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</si>
  <si>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</si>
  <si>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</si>
  <si>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</si>
  <si>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</si>
  <si>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</si>
  <si>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</si>
  <si>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</si>
  <si>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</si>
  <si>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</si>
  <si>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</si>
  <si>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</si>
  <si>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</si>
  <si>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</si>
  <si>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</si>
  <si>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</si>
  <si>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</si>
  <si>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</si>
  <si>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</si>
  <si>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</si>
  <si>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</si>
  <si>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</si>
  <si>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</si>
  <si>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</si>
  <si>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</si>
  <si>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</si>
  <si>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</si>
  <si>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</si>
  <si>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</si>
  <si>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</si>
  <si>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</si>
  <si>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</si>
  <si>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</si>
  <si>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</si>
  <si>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</si>
  <si>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</si>
  <si>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</si>
  <si>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</si>
  <si>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</si>
  <si>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</si>
  <si>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</si>
  <si>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</si>
  <si>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</si>
  <si>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</si>
  <si>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</si>
  <si>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</si>
  <si>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</si>
  <si>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</si>
  <si>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</si>
  <si>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</si>
  <si>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</si>
  <si>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</si>
  <si>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</si>
  <si>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</si>
  <si>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</si>
  <si>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</si>
  <si>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</si>
  <si>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</si>
  <si>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</si>
  <si>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</si>
  <si>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</si>
  <si>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</si>
  <si>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</si>
  <si>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</si>
  <si>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</si>
  <si>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</si>
  <si>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</si>
  <si>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</si>
  <si>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</si>
  <si>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</si>
  <si>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</si>
  <si>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</si>
  <si>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</si>
  <si>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</si>
  <si>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</si>
  <si>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</si>
  <si>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</si>
  <si>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</si>
  <si>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</si>
  <si>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</si>
  <si>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</si>
  <si>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</si>
  <si>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</si>
  <si>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</si>
  <si>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</si>
  <si>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</si>
  <si>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</si>
  <si>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</si>
  <si>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</si>
  <si>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</si>
  <si>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</si>
  <si>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</si>
  <si>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</si>
  <si>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</si>
  <si>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</si>
  <si>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</si>
  <si>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</si>
  <si>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</si>
  <si>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</si>
  <si>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</si>
  <si>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</si>
  <si>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</si>
  <si>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</si>
  <si>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</si>
  <si>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</si>
  <si>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</si>
  <si>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</si>
  <si>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</si>
  <si>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</si>
  <si>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</si>
  <si>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</si>
  <si>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</si>
  <si>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</si>
  <si>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</si>
  <si>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</si>
  <si>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</si>
  <si>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</si>
  <si>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</si>
  <si>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</si>
  <si>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</si>
  <si>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</si>
  <si>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</si>
  <si>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</si>
  <si>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</si>
  <si>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</si>
  <si>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</si>
  <si>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</si>
  <si>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</si>
  <si>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</si>
  <si>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</si>
  <si>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</si>
  <si>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</si>
  <si>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</si>
  <si>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</si>
  <si>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</si>
  <si>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</si>
  <si>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</si>
  <si>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</si>
  <si>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</si>
  <si>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</si>
  <si>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</si>
  <si>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</si>
  <si>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</si>
  <si>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</si>
  <si>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</si>
  <si>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</si>
  <si>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</si>
  <si>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</si>
  <si>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</si>
  <si>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</si>
  <si>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</si>
  <si>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</si>
  <si>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</si>
  <si>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</si>
  <si>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</si>
  <si>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</si>
  <si>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</si>
  <si>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</si>
  <si>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</si>
  <si>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</si>
  <si>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</si>
  <si>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</si>
  <si>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</si>
  <si>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</si>
  <si>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</si>
  <si>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</si>
  <si>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</si>
  <si>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</si>
  <si>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</si>
  <si>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</si>
  <si>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</si>
  <si>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</si>
  <si>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</si>
  <si>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</si>
  <si>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</si>
  <si>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</si>
  <si>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</si>
  <si>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</si>
  <si>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</si>
  <si>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</si>
  <si>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</si>
  <si>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</si>
  <si>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</si>
  <si>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</si>
  <si>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</si>
  <si>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</si>
  <si>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</si>
  <si>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</si>
  <si>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</si>
  <si>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</si>
  <si>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</si>
  <si>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</si>
  <si>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</si>
  <si>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</si>
  <si>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</si>
  <si>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</si>
  <si>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</si>
  <si>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</si>
  <si>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</si>
  <si>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</si>
  <si>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</si>
  <si>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</si>
  <si>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</si>
  <si>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</si>
  <si>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</si>
  <si>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</si>
  <si>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</si>
  <si>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</si>
  <si>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</si>
  <si>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</si>
  <si>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</si>
  <si>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</si>
  <si>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</si>
  <si>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</si>
  <si>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</si>
  <si>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</si>
  <si>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</si>
  <si>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</si>
  <si>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</si>
  <si>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</si>
  <si>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</si>
  <si>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</si>
  <si>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</si>
  <si>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</si>
  <si>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</si>
  <si>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</si>
  <si>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</si>
  <si>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</si>
  <si>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</si>
  <si>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</si>
  <si>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</si>
  <si>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</si>
  <si>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</si>
  <si>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</si>
  <si>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</si>
  <si>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</si>
  <si>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</si>
  <si>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</si>
  <si>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</si>
  <si>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</si>
  <si>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</si>
  <si>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</si>
  <si>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</si>
  <si>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</si>
  <si>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</si>
  <si>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</si>
  <si>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</si>
  <si>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</si>
  <si>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</si>
  <si>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</si>
  <si>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</si>
  <si>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</si>
  <si>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</si>
  <si>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</si>
  <si>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</si>
  <si>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</si>
  <si>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</si>
  <si>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</si>
  <si>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</si>
  <si>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</si>
  <si>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</si>
  <si>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</si>
  <si>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</si>
  <si>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</si>
  <si>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</si>
  <si>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</si>
  <si>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</si>
  <si>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</si>
  <si>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</si>
  <si>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</si>
  <si>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</si>
  <si>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</si>
  <si>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</si>
  <si>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</si>
  <si>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</si>
  <si>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</si>
  <si>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</si>
  <si>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</si>
  <si>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</si>
  <si>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</si>
  <si>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</si>
  <si>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</si>
  <si>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</si>
  <si>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</si>
  <si>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</si>
  <si>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</si>
  <si>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</si>
  <si>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</si>
  <si>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</si>
  <si>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</si>
  <si>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</si>
  <si>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</si>
  <si>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</si>
  <si>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</si>
  <si>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</si>
  <si>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</si>
  <si>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</si>
  <si>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</si>
  <si>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</si>
  <si>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</si>
  <si>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</si>
  <si>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</si>
  <si>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</si>
  <si>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</si>
  <si>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</si>
  <si>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</si>
  <si>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</si>
  <si>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</si>
  <si>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</si>
  <si>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</si>
  <si>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</si>
  <si>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</si>
  <si>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</si>
  <si>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</si>
  <si>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</si>
  <si>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</si>
  <si>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</si>
  <si>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</si>
  <si>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</si>
  <si>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</si>
  <si>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</si>
  <si>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</si>
  <si>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</si>
  <si>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</si>
  <si>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</si>
  <si>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</si>
  <si>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</si>
  <si>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</si>
  <si>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</si>
  <si>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</si>
  <si>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</si>
  <si>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</si>
  <si>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</si>
  <si>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</si>
  <si>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</si>
  <si>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</si>
  <si>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</si>
  <si>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</si>
  <si>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</si>
  <si>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</si>
  <si>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</si>
  <si>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</si>
  <si>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</si>
  <si>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</si>
  <si>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</si>
  <si>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</si>
  <si>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</si>
  <si>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</si>
  <si>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</si>
  <si>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</si>
  <si>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</si>
  <si>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</si>
  <si>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</si>
  <si>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</si>
  <si>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</si>
  <si>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</si>
  <si>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</si>
  <si>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</si>
  <si>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</si>
  <si>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</si>
  <si>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</si>
  <si>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</si>
  <si>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</si>
  <si>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</si>
  <si>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</si>
  <si>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</si>
  <si>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</si>
  <si>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</si>
  <si>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</si>
  <si>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</si>
  <si>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</si>
  <si>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</si>
  <si>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</si>
  <si>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</si>
  <si>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</si>
  <si>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</si>
  <si>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</si>
  <si>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</si>
  <si>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</si>
  <si>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</si>
  <si>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</si>
  <si>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</si>
  <si>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</si>
  <si>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</si>
  <si>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</si>
  <si>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</si>
  <si>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</si>
  <si>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</si>
  <si>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</si>
  <si>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</si>
  <si>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</si>
  <si>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</si>
  <si>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</si>
  <si>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</si>
  <si>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</si>
  <si>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</si>
  <si>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</si>
  <si>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</si>
  <si>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</si>
  <si>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</si>
  <si>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</si>
  <si>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</si>
  <si>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</si>
  <si>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</si>
  <si>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</si>
  <si>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</si>
  <si>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</si>
  <si>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</si>
  <si>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</si>
  <si>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</si>
  <si>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</si>
  <si>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</si>
  <si>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</si>
  <si>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</si>
  <si>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</si>
  <si>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</si>
  <si>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</si>
  <si>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</si>
  <si>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</si>
  <si>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</si>
  <si>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</si>
  <si>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</si>
  <si>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</si>
  <si>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</si>
  <si>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</si>
  <si>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</si>
  <si>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</si>
  <si>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</si>
  <si>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</si>
  <si>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</si>
  <si>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</si>
  <si>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</si>
  <si>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</si>
  <si>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</si>
  <si>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</si>
  <si>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</si>
  <si>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</si>
  <si>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</si>
  <si>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</si>
  <si>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</si>
  <si>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</si>
  <si>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</si>
  <si>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</si>
  <si>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</si>
  <si>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</si>
  <si>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</si>
  <si>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</si>
  <si>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</si>
  <si>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</si>
  <si>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</si>
  <si>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</si>
  <si>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</si>
  <si>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</si>
  <si>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</si>
  <si>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</si>
  <si>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</si>
  <si>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</si>
  <si>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</si>
  <si>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</si>
  <si>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</si>
  <si>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</si>
  <si>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</si>
  <si>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</si>
  <si>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</si>
  <si>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</si>
  <si>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</si>
  <si>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</si>
  <si>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</si>
  <si>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</si>
  <si>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</si>
  <si>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</si>
  <si>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</si>
  <si>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</si>
  <si>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</si>
  <si>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</si>
  <si>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</si>
  <si>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</si>
  <si>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</si>
  <si>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</si>
  <si>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</si>
  <si>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</si>
  <si>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</si>
  <si>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</si>
  <si>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</si>
  <si>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</si>
  <si>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</si>
  <si>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</si>
  <si>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</si>
  <si>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</si>
  <si>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</si>
  <si>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</si>
  <si>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</si>
  <si>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</si>
  <si>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</si>
  <si>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</si>
  <si>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</si>
  <si>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</si>
  <si>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</si>
  <si>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</si>
  <si>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</si>
  <si>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</si>
  <si>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</si>
  <si>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</si>
  <si>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</si>
  <si>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</si>
  <si>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</si>
  <si>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</si>
  <si>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</si>
  <si>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</si>
  <si>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</si>
  <si>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</si>
  <si>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</si>
  <si>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</si>
  <si>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</si>
  <si>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</si>
  <si>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</si>
  <si>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</si>
  <si>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</si>
  <si>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</si>
  <si>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</si>
  <si>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</si>
  <si>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</si>
  <si>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</si>
  <si>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</si>
  <si>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</si>
  <si>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</si>
  <si>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</si>
  <si>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</si>
  <si>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</si>
  <si>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</si>
  <si>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</si>
  <si>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</si>
  <si>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</si>
  <si>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</si>
  <si>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</si>
  <si>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</si>
  <si>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</si>
  <si>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</si>
  <si>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</si>
  <si>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</si>
  <si>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</si>
  <si>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</si>
  <si>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</si>
  <si>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</si>
  <si>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</si>
  <si>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</si>
  <si>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</si>
  <si>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</si>
  <si>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</si>
  <si>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</si>
  <si>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</si>
  <si>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</si>
  <si>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</si>
  <si>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</si>
  <si>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</si>
  <si>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</si>
  <si>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</si>
  <si>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</si>
  <si>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</si>
  <si>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</si>
  <si>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</si>
  <si>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</si>
  <si>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</si>
  <si>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</si>
  <si>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</si>
  <si>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</si>
  <si>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</si>
  <si>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</si>
  <si>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</si>
  <si>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</si>
  <si>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</si>
  <si>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</si>
  <si>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</si>
  <si>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</si>
  <si>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</si>
  <si>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</si>
  <si>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</si>
  <si>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</si>
  <si>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</si>
  <si>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</si>
  <si>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</si>
  <si>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</si>
  <si>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</si>
  <si>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</si>
  <si>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</si>
  <si>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</si>
  <si>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</si>
  <si>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</si>
  <si>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</si>
  <si>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</si>
  <si>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</si>
  <si>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</si>
  <si>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</si>
  <si>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</si>
  <si>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</si>
  <si>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</si>
  <si>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</si>
  <si>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</si>
  <si>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</si>
  <si>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</si>
  <si>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</si>
  <si>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</si>
  <si>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</si>
  <si>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</si>
  <si>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</si>
  <si>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</si>
  <si>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</si>
  <si>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</si>
  <si>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</si>
  <si>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</si>
  <si>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</si>
  <si>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</si>
  <si>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</si>
  <si>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</si>
  <si>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</si>
  <si>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</si>
  <si>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</si>
  <si>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</si>
  <si>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</si>
  <si>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</si>
  <si>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</si>
  <si>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</si>
  <si>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</si>
  <si>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</si>
  <si>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</si>
  <si>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</si>
  <si>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</si>
  <si>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</si>
  <si>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</si>
  <si>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</si>
  <si>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</si>
  <si>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</si>
  <si>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</si>
  <si>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</si>
  <si>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</si>
  <si>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</si>
  <si>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</si>
  <si>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</si>
  <si>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</si>
  <si>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</si>
  <si>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</si>
  <si>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</si>
  <si>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</si>
  <si>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</si>
  <si>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</si>
  <si>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</si>
  <si>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</si>
  <si>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</si>
  <si>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</si>
  <si>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</si>
  <si>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</si>
  <si>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</si>
  <si>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</si>
  <si>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</si>
  <si>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</si>
  <si>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</si>
  <si>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</si>
  <si>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</si>
  <si>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</si>
  <si>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</si>
  <si>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</si>
  <si>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</si>
  <si>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</si>
  <si>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</si>
  <si>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</si>
  <si>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</si>
  <si>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</si>
  <si>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</si>
  <si>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</si>
  <si>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</si>
  <si>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</si>
  <si>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</si>
  <si>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</si>
  <si>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</si>
  <si>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</si>
  <si>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</si>
  <si>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</si>
  <si>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</si>
  <si>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</si>
  <si>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</si>
  <si>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</si>
  <si>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</si>
  <si>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</si>
  <si>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</si>
  <si>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</si>
  <si>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</si>
  <si>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</si>
  <si>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</si>
  <si>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</si>
  <si>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</si>
  <si>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</si>
  <si>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</si>
  <si>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</si>
  <si>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</si>
  <si>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</si>
  <si>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</si>
  <si>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</si>
  <si>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</si>
  <si>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</si>
  <si>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</si>
  <si>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</si>
  <si>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</si>
  <si>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</si>
  <si>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</si>
  <si>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</si>
  <si>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</si>
  <si>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</si>
  <si>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</si>
  <si>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</si>
  <si>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</si>
  <si>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</si>
  <si>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</si>
  <si>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</si>
  <si>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</si>
  <si>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</si>
  <si>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</si>
  <si>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</si>
  <si>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</si>
  <si>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</si>
  <si>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</si>
  <si>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</si>
  <si>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</si>
  <si>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</si>
  <si>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</si>
  <si>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</si>
  <si>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</si>
  <si>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</si>
  <si>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</si>
  <si>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</si>
  <si>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</si>
  <si>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</si>
  <si>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</si>
  <si>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</si>
  <si>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</si>
  <si>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</si>
  <si>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</si>
  <si>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</si>
  <si>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</si>
  <si>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</si>
  <si>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</si>
  <si>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</si>
  <si>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</si>
  <si>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</si>
  <si>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</si>
  <si>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</si>
  <si>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</si>
  <si>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</si>
  <si>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</si>
  <si>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</si>
  <si>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</si>
  <si>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</si>
  <si>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</si>
  <si>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</si>
  <si>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</si>
  <si>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</si>
  <si>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</si>
  <si>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</si>
  <si>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</si>
  <si>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</si>
  <si>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</si>
  <si>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</si>
  <si>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</si>
  <si>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</si>
  <si>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</si>
  <si>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</si>
  <si>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</si>
  <si>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</si>
  <si>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</si>
  <si>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</si>
  <si>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</si>
  <si>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</si>
  <si>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</si>
  <si>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</si>
  <si>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</si>
  <si>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</si>
  <si>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</si>
  <si>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</si>
  <si>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</si>
  <si>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</si>
  <si>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</si>
  <si>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</si>
  <si>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</si>
  <si>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</si>
  <si>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</si>
  <si>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</si>
  <si>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</si>
  <si>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</si>
  <si>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</si>
  <si>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</si>
  <si>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</si>
  <si>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</si>
  <si>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</si>
  <si>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</si>
  <si>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</si>
  <si>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</si>
  <si>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</si>
  <si>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</si>
  <si>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</si>
  <si>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</si>
  <si>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</si>
  <si>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</si>
  <si>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</si>
  <si>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</si>
  <si>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</si>
  <si>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</si>
  <si>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</si>
  <si>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</si>
  <si>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</si>
  <si>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</si>
  <si>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</si>
  <si>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</si>
  <si>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</si>
  <si>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</si>
  <si>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</si>
  <si>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</si>
  <si>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</si>
  <si>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</si>
  <si>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</si>
  <si>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</si>
  <si>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</si>
  <si>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</si>
  <si>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</si>
  <si>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</si>
  <si>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</si>
  <si>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</si>
  <si>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</si>
  <si>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</si>
  <si>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</si>
  <si>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</si>
  <si>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</si>
  <si>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</si>
  <si>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</si>
  <si>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</si>
  <si>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</si>
  <si>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</si>
  <si>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</si>
  <si>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</si>
  <si>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</si>
  <si>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</si>
  <si>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</si>
  <si>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</si>
  <si>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</si>
  <si>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</si>
  <si>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</si>
  <si>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</si>
  <si>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</si>
  <si>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</si>
  <si>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</si>
  <si>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</si>
  <si>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</si>
  <si>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</si>
  <si>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</si>
  <si>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</si>
  <si>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</si>
  <si>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</si>
  <si>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</si>
  <si>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</si>
  <si>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</si>
  <si>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</si>
  <si>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</si>
  <si>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</si>
  <si>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</si>
  <si>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</si>
  <si>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</si>
  <si>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</si>
  <si>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</si>
  <si>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</si>
  <si>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</si>
  <si>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</si>
  <si>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</si>
  <si>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</si>
  <si>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</si>
  <si>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</si>
  <si>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</si>
  <si>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</si>
  <si>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</si>
  <si>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</si>
  <si>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</si>
  <si>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</si>
  <si>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</si>
  <si>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</si>
  <si>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</si>
  <si>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</si>
  <si>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</si>
  <si>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</si>
  <si>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</si>
  <si>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</si>
  <si>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</si>
  <si>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</si>
  <si>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</si>
  <si>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</si>
  <si>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</si>
  <si>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</si>
  <si>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</si>
  <si>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</si>
  <si>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</si>
  <si>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</si>
  <si>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</si>
  <si>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</si>
  <si>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</si>
  <si>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</si>
  <si>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</si>
  <si>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</si>
  <si>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</si>
  <si>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</si>
  <si>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</si>
  <si>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</si>
  <si>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</si>
  <si>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</si>
  <si>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</si>
  <si>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</si>
  <si>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</si>
  <si>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</si>
  <si>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</si>
  <si>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</si>
  <si>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</si>
  <si>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</si>
  <si>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</si>
  <si>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</si>
  <si>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</si>
  <si>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</si>
  <si>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</si>
  <si>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</si>
  <si>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</si>
  <si>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</si>
  <si>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</si>
  <si>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</si>
  <si>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</si>
  <si>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</si>
  <si>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</si>
  <si>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</si>
  <si>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</si>
  <si>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</si>
  <si>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</si>
  <si>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</si>
  <si>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</si>
  <si>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</si>
  <si>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</si>
  <si>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</si>
  <si>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</si>
  <si>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</si>
  <si>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</si>
  <si>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</si>
  <si>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</si>
  <si>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</si>
  <si>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</si>
  <si>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</si>
  <si>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</si>
  <si>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</si>
  <si>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</si>
  <si>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</si>
  <si>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</si>
  <si>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</si>
  <si>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</si>
  <si>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</si>
  <si>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</si>
  <si>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</si>
  <si>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</si>
  <si>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</si>
  <si>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</si>
  <si>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</si>
  <si>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</si>
  <si>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</si>
  <si>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</si>
  <si>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</si>
  <si>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</si>
  <si>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</si>
  <si>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</si>
  <si>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</si>
  <si>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</si>
  <si>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</si>
  <si>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</si>
  <si>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</si>
  <si>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</si>
  <si>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</si>
  <si>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</si>
  <si>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</si>
  <si>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</si>
  <si>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</si>
  <si>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</si>
  <si>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</si>
  <si>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</si>
  <si>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</si>
  <si>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</si>
  <si>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</si>
  <si>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</si>
  <si>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</si>
  <si>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</si>
  <si>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</si>
  <si>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</si>
  <si>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</si>
  <si>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</si>
  <si>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</si>
  <si>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</si>
  <si>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</si>
  <si>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</si>
  <si>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</si>
  <si>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</si>
  <si>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</si>
  <si>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</si>
  <si>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</si>
  <si>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</si>
  <si>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</si>
  <si>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</si>
  <si>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</si>
  <si>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</si>
  <si>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</si>
  <si>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</si>
  <si>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</si>
  <si>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</si>
  <si>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</si>
  <si>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</si>
  <si>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</si>
  <si>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</si>
  <si>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</si>
  <si>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</si>
  <si>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</si>
  <si>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</si>
  <si>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</si>
  <si>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</si>
  <si>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</si>
  <si>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</si>
  <si>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</si>
  <si>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</si>
  <si>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</si>
  <si>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</si>
  <si>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</si>
  <si>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</si>
  <si>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</si>
  <si>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</si>
  <si>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</si>
  <si>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</si>
  <si>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</si>
  <si>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</si>
  <si>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</si>
  <si>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</si>
  <si>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</si>
  <si>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</si>
  <si>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</si>
  <si>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</si>
  <si>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</si>
  <si>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</si>
  <si>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</si>
  <si>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</si>
  <si>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</si>
  <si>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</si>
  <si>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</si>
  <si>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</si>
  <si>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</si>
  <si>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</si>
  <si>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</si>
  <si>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</si>
  <si>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</si>
  <si>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</si>
  <si>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</si>
  <si>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</si>
  <si>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</si>
  <si>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</si>
  <si>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</si>
  <si>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</si>
  <si>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</si>
  <si>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</si>
  <si>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</si>
  <si>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</si>
  <si>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</si>
  <si>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</si>
  <si>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</si>
  <si>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</si>
  <si>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</si>
  <si>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</si>
  <si>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</si>
  <si>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</si>
  <si>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</si>
  <si>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</si>
  <si>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</si>
  <si>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</si>
  <si>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</si>
  <si>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</si>
  <si>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</si>
  <si>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</si>
  <si>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</si>
  <si>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</si>
  <si>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</si>
  <si>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</si>
  <si>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</si>
  <si>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</si>
  <si>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</si>
  <si>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</si>
  <si>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</si>
  <si>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</si>
  <si>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</si>
  <si>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</si>
  <si>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</si>
  <si>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</si>
  <si>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</si>
  <si>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</si>
  <si>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</si>
  <si>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</si>
  <si>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</si>
  <si>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</si>
  <si>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</si>
  <si>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</si>
  <si>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</si>
  <si>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</si>
  <si>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</si>
  <si>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</si>
  <si>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</si>
  <si>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</si>
  <si>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</si>
  <si>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</si>
  <si>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</si>
  <si>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</si>
  <si>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</si>
  <si>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</si>
  <si>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</si>
  <si>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</si>
  <si>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</si>
  <si>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</si>
  <si>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</si>
  <si>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</si>
  <si>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</si>
  <si>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</si>
  <si>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</si>
  <si>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</si>
  <si>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</si>
  <si>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</si>
  <si>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</si>
  <si>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</si>
  <si>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</si>
  <si>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</si>
  <si>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</si>
  <si>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</si>
  <si>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</si>
  <si>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</si>
  <si>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</si>
  <si>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</si>
  <si>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</si>
  <si>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</si>
  <si>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</si>
  <si>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</si>
  <si>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</si>
  <si>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</si>
  <si>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</si>
  <si>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</si>
  <si>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</si>
  <si>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</si>
  <si>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</si>
  <si>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</si>
  <si>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</si>
  <si>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</si>
  <si>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</si>
  <si>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</si>
  <si>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</si>
  <si>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</si>
  <si>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</si>
  <si>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</si>
  <si>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</si>
  <si>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</si>
  <si>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</si>
  <si>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</si>
  <si>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</si>
  <si>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</si>
  <si>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</si>
  <si>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</si>
  <si>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</si>
  <si>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</si>
  <si>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</si>
  <si>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</si>
  <si>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</si>
  <si>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</si>
  <si>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</si>
  <si>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</si>
  <si>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</si>
  <si>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</si>
  <si>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</si>
  <si>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</si>
  <si>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</si>
  <si>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</si>
  <si>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</si>
  <si>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</si>
  <si>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</si>
  <si>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</si>
  <si>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</si>
  <si>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</si>
  <si>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</si>
  <si>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</si>
  <si>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</si>
  <si>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</si>
  <si>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</si>
  <si>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</si>
  <si>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</si>
  <si>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</si>
  <si>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</si>
  <si>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</si>
  <si>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</si>
  <si>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</si>
  <si>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</si>
  <si>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</si>
  <si>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</si>
  <si>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</si>
  <si>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</si>
  <si>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</si>
  <si>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</si>
  <si>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</si>
  <si>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</si>
  <si>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</si>
  <si>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</si>
  <si>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</si>
  <si>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</si>
  <si>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</si>
  <si>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</si>
  <si>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</si>
  <si>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</si>
  <si>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</si>
  <si>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</si>
  <si>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</si>
  <si>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</si>
  <si>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</si>
  <si>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</si>
  <si>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</si>
  <si>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</si>
  <si>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</si>
  <si>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</si>
  <si>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</si>
  <si>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</si>
  <si>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</si>
  <si>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</si>
  <si>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</si>
  <si>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</si>
  <si>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</si>
  <si>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</si>
  <si>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</si>
  <si>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</si>
  <si>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</si>
  <si>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</si>
  <si>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</si>
  <si>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</si>
  <si>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</si>
  <si>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</si>
  <si>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</si>
  <si>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</si>
  <si>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</si>
  <si>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</si>
  <si>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</si>
  <si>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</si>
  <si>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</si>
  <si>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</si>
  <si>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</si>
  <si>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</si>
  <si>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</si>
  <si>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</si>
  <si>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</si>
  <si>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</si>
  <si>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</si>
  <si>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</si>
  <si>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</si>
  <si>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</si>
  <si>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</si>
  <si>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</si>
  <si>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</si>
  <si>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</si>
  <si>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</si>
  <si>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</si>
  <si>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</si>
  <si>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</si>
  <si>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</si>
  <si>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</si>
  <si>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</si>
  <si>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</si>
  <si>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</si>
  <si>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</si>
  <si>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</si>
  <si>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</si>
  <si>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</si>
  <si>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</si>
  <si>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</si>
  <si>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</si>
  <si>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</si>
  <si>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</si>
  <si>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</si>
  <si>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</si>
  <si>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</si>
  <si>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</si>
  <si>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</si>
  <si>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</si>
  <si>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</si>
  <si>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</si>
  <si>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</si>
  <si>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</si>
  <si>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</si>
  <si>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</si>
  <si>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</si>
  <si>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</si>
  <si>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</si>
  <si>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</si>
  <si>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</si>
  <si>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</si>
  <si>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</si>
  <si>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</si>
  <si>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</si>
  <si>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</si>
  <si>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</si>
  <si>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</si>
  <si>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</si>
  <si>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</si>
  <si>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</si>
  <si>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</si>
  <si>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</si>
  <si>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</si>
  <si>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</si>
  <si>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</si>
  <si>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</si>
  <si>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</si>
  <si>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</si>
  <si>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</si>
  <si>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</si>
  <si>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</si>
  <si>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</si>
  <si>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</si>
  <si>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</si>
  <si>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</si>
  <si>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</si>
  <si>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</si>
  <si>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</si>
  <si>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</si>
  <si>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</si>
  <si>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</si>
  <si>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</si>
  <si>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</si>
  <si>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</si>
  <si>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</si>
  <si>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</si>
  <si>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</si>
  <si>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</si>
  <si>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</si>
  <si>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</si>
  <si>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</si>
  <si>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</si>
  <si>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</si>
  <si>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</si>
  <si>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</si>
  <si>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</si>
  <si>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</si>
  <si>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</si>
  <si>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</si>
  <si>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</si>
  <si>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</si>
  <si>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</si>
  <si>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</si>
  <si>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</si>
  <si>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</si>
  <si>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</si>
  <si>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</si>
  <si>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</si>
  <si>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</si>
  <si>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</si>
  <si>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</si>
  <si>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</si>
  <si>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</si>
  <si>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</si>
  <si>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</si>
  <si>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</si>
  <si>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</si>
  <si>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</si>
  <si>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</si>
  <si>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</si>
  <si>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</si>
  <si>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</si>
  <si>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</si>
  <si>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</si>
  <si>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</si>
  <si>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</si>
  <si>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</si>
  <si>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</si>
  <si>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</si>
  <si>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</si>
  <si>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</si>
  <si>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</si>
  <si>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</si>
  <si>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</si>
  <si>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</si>
  <si>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</si>
  <si>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</si>
  <si>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</si>
  <si>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</si>
  <si>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</si>
  <si>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</si>
  <si>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</si>
  <si>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</si>
  <si>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</si>
  <si>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</si>
  <si>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</si>
  <si>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</si>
  <si>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</si>
  <si>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</si>
  <si>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</si>
  <si>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</si>
  <si>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</si>
  <si>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</si>
  <si>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</si>
  <si>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</si>
  <si>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</si>
  <si>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</si>
  <si>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</si>
  <si>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</si>
  <si>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</si>
  <si>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</si>
  <si>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</si>
  <si>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</si>
  <si>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</si>
  <si>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</si>
  <si>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</si>
  <si>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</si>
  <si>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</si>
  <si>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</si>
  <si>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</si>
  <si>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</si>
  <si>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</si>
  <si>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</si>
  <si>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</si>
  <si>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</si>
  <si>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</si>
  <si>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</si>
  <si>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</si>
  <si>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</si>
  <si>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</si>
  <si>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</si>
  <si>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</si>
  <si>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</si>
  <si>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</si>
  <si>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</si>
  <si>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</si>
  <si>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</si>
  <si>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</si>
  <si>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</si>
  <si>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</si>
  <si>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</si>
  <si>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</si>
  <si>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</si>
  <si>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</si>
  <si>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</si>
  <si>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</si>
  <si>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</si>
  <si>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</si>
  <si>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</si>
  <si>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</si>
  <si>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</si>
  <si>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</si>
  <si>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</si>
  <si>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</si>
  <si>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</si>
  <si>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</si>
  <si>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</si>
  <si>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</si>
  <si>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</si>
  <si>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</si>
  <si>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</si>
  <si>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</si>
  <si>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</si>
  <si>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</si>
  <si>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</si>
  <si>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</si>
  <si>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</si>
  <si>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</si>
  <si>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</si>
  <si>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</si>
  <si>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</si>
  <si>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</si>
  <si>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</si>
  <si>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</si>
  <si>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</si>
  <si>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</si>
  <si>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</si>
  <si>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</si>
  <si>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</si>
  <si>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</si>
  <si>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</si>
  <si>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</si>
  <si>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</si>
  <si>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</si>
  <si>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</si>
  <si>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</si>
  <si>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</si>
  <si>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</si>
  <si>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</si>
  <si>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</si>
  <si>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</si>
  <si>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</si>
  <si>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</si>
  <si>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</si>
  <si>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</si>
  <si>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</si>
  <si>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</si>
  <si>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</si>
  <si>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</si>
  <si>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</si>
  <si>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</si>
  <si>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</si>
  <si>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</si>
  <si>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</si>
  <si>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</si>
  <si>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</si>
  <si>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</si>
  <si>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</si>
  <si>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</si>
  <si>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</si>
  <si>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</si>
  <si>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</si>
  <si>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</si>
  <si>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</si>
  <si>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</si>
  <si>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</si>
  <si>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</si>
  <si>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</si>
  <si>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</si>
  <si>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</si>
  <si>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</si>
  <si>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</si>
  <si>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</si>
  <si>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</si>
  <si>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</si>
  <si>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</si>
  <si>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</si>
  <si>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</si>
  <si>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</si>
  <si>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</si>
  <si>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</si>
  <si>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</si>
  <si>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</si>
  <si>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</si>
  <si>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</si>
  <si>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</si>
  <si>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</si>
  <si>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</si>
  <si>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</si>
  <si>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</si>
  <si>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</si>
  <si>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</si>
  <si>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</si>
  <si>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</si>
  <si>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</si>
  <si>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</si>
  <si>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</si>
  <si>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</si>
  <si>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</si>
  <si>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</si>
  <si>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</si>
  <si>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</si>
  <si>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</si>
  <si>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</si>
  <si>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</si>
  <si>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</si>
  <si>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</si>
  <si>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</si>
  <si>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</si>
  <si>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</si>
  <si>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</si>
  <si>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</si>
  <si>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</si>
  <si>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</si>
  <si>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</si>
  <si>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</si>
  <si>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</si>
  <si>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</si>
  <si>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</si>
  <si>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</si>
  <si>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</si>
  <si>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</si>
  <si>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</si>
  <si>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</si>
  <si>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</si>
  <si>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</si>
  <si>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</si>
  <si>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</si>
  <si>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</si>
  <si>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</si>
  <si>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</si>
  <si>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</si>
  <si>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</si>
  <si>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</si>
  <si>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</si>
  <si>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</si>
  <si>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</si>
  <si>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</si>
  <si>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</si>
  <si>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</si>
  <si>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</si>
  <si>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</si>
  <si>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</si>
  <si>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</si>
  <si>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</si>
  <si>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</si>
  <si>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</si>
  <si>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</si>
  <si>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</si>
  <si>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</si>
  <si>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</si>
  <si>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</si>
  <si>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</si>
  <si>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</si>
  <si>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</si>
  <si>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</si>
  <si>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</si>
  <si>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</si>
  <si>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</si>
  <si>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</si>
  <si>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</si>
  <si>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</si>
  <si>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</si>
  <si>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</si>
  <si>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</si>
  <si>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</si>
  <si>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</si>
  <si>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</si>
  <si>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</si>
  <si>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</si>
  <si>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</si>
  <si>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</si>
  <si>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</si>
  <si>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</si>
  <si>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</si>
  <si>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</si>
  <si>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</si>
  <si>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</si>
  <si>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</si>
  <si>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</si>
  <si>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</si>
  <si>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</si>
  <si>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</si>
  <si>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</si>
  <si>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</si>
  <si>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</si>
  <si>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</si>
  <si>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</si>
  <si>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</si>
  <si>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</si>
  <si>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</si>
  <si>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</si>
  <si>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</si>
  <si>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</si>
  <si>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</si>
  <si>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</si>
  <si>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</si>
  <si>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</si>
  <si>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</si>
  <si>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</si>
  <si>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</si>
  <si>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</si>
  <si>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</si>
  <si>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</si>
  <si>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</si>
  <si>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</si>
  <si>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</si>
  <si>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</si>
  <si>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</si>
  <si>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</si>
  <si>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</si>
  <si>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</si>
  <si>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</si>
  <si>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</si>
  <si>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</si>
  <si>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</si>
  <si>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</si>
  <si>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</si>
  <si>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</si>
  <si>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</si>
  <si>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</si>
  <si>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</si>
  <si>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</si>
  <si>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</si>
  <si>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</si>
  <si>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</si>
  <si>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</si>
  <si>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</si>
  <si>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</si>
  <si>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</si>
  <si>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</si>
  <si>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</si>
  <si>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</si>
  <si>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</si>
  <si>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</si>
  <si>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</si>
  <si>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</si>
  <si>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</si>
  <si>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</si>
  <si>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</si>
  <si>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</si>
  <si>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</si>
  <si>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</si>
  <si>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</si>
  <si>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</si>
  <si>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</si>
  <si>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</si>
  <si>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</si>
  <si>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</si>
  <si>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</si>
  <si>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</si>
  <si>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</si>
  <si>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</si>
  <si>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</si>
  <si>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</si>
  <si>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</si>
  <si>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</si>
  <si>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</si>
  <si>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</si>
  <si>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</si>
  <si>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</si>
  <si>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</si>
  <si>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</si>
  <si>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</si>
  <si>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</si>
  <si>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</si>
  <si>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</si>
  <si>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</si>
  <si>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</si>
  <si>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</si>
  <si>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</si>
  <si>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</si>
  <si>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</si>
  <si>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</si>
  <si>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</si>
  <si>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</si>
  <si>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</si>
  <si>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</si>
  <si>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</si>
  <si>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</si>
  <si>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</si>
  <si>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</si>
  <si>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</si>
  <si>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</si>
  <si>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</si>
  <si>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</si>
  <si>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</si>
  <si>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</si>
  <si>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</si>
  <si>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</si>
  <si>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</si>
  <si>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</si>
  <si>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</si>
  <si>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</si>
  <si>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</si>
  <si>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</si>
  <si>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</si>
  <si>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</si>
  <si>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</si>
  <si>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</si>
  <si>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</si>
  <si>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</si>
  <si>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</si>
  <si>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</si>
  <si>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</si>
  <si>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</si>
  <si>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</si>
  <si>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</si>
  <si>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</si>
  <si>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</si>
  <si>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</si>
  <si>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</si>
  <si>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</si>
  <si>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</si>
  <si>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</si>
  <si>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</si>
  <si>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</si>
  <si>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</si>
  <si>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</si>
  <si>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</si>
  <si>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</si>
  <si>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</si>
  <si>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</si>
  <si>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</si>
  <si>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</si>
  <si>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</si>
  <si>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</si>
  <si>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</si>
  <si>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</si>
  <si>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</si>
  <si>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</si>
  <si>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</si>
  <si>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</si>
  <si>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</si>
  <si>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</si>
  <si>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</si>
  <si>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</si>
  <si>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</si>
  <si>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</si>
  <si>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</si>
  <si>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</si>
  <si>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</si>
  <si>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</si>
  <si>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</si>
  <si>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</si>
  <si>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</si>
  <si>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</si>
  <si>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</si>
  <si>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</si>
  <si>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</si>
  <si>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</si>
  <si>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</si>
  <si>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</si>
  <si>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</si>
  <si>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</si>
  <si>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</si>
  <si>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</si>
  <si>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</si>
  <si>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</si>
  <si>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</si>
  <si>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</si>
  <si>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</si>
  <si>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</si>
  <si>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</si>
  <si>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</si>
  <si>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</si>
  <si>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</si>
  <si>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</si>
  <si>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</si>
  <si>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</si>
  <si>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</si>
  <si>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</si>
  <si>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</si>
  <si>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</si>
  <si>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</si>
  <si>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</si>
  <si>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</si>
  <si>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</si>
  <si>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</si>
  <si>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</si>
  <si>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</si>
  <si>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</si>
  <si>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</si>
  <si>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</si>
  <si>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</si>
  <si>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</si>
  <si>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</si>
  <si>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</si>
  <si>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</si>
  <si>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</si>
  <si>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</si>
  <si>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</si>
  <si>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</si>
  <si>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</si>
  <si>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</si>
  <si>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</si>
  <si>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</si>
  <si>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</si>
  <si>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</si>
  <si>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</si>
  <si>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</si>
  <si>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</si>
  <si>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</si>
  <si>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</si>
  <si>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</si>
  <si>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</si>
  <si>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</si>
  <si>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</si>
  <si>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</si>
  <si>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</si>
  <si>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</si>
  <si>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</si>
  <si>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</si>
  <si>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</si>
  <si>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</si>
  <si>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</si>
  <si>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</si>
  <si>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</si>
  <si>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</si>
  <si>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</si>
  <si>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</si>
  <si>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</si>
  <si>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</si>
  <si>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</si>
  <si>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</si>
  <si>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</si>
  <si>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</si>
  <si>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</si>
  <si>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</si>
  <si>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</si>
  <si>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</si>
  <si>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</si>
  <si>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</si>
  <si>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</si>
  <si>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</si>
  <si>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</si>
  <si>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</si>
  <si>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</si>
  <si>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</si>
  <si>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</si>
  <si>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</si>
  <si>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</si>
  <si>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</si>
  <si>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</si>
  <si>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</si>
  <si>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</si>
  <si>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</si>
  <si>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</si>
  <si>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</si>
  <si>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</si>
  <si>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</si>
  <si>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</si>
  <si>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</si>
  <si>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</si>
  <si>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</si>
  <si>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</si>
  <si>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</si>
  <si>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</si>
  <si>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</si>
  <si>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</si>
  <si>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</si>
  <si>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</si>
  <si>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</si>
  <si>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</si>
  <si>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</si>
  <si>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</si>
  <si>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</si>
  <si>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</si>
  <si>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</si>
  <si>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</si>
  <si>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</si>
  <si>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</si>
  <si>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</si>
  <si>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</si>
  <si>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</si>
  <si>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</si>
  <si>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</si>
  <si>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</si>
  <si>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</si>
  <si>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</si>
  <si>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</si>
  <si>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</si>
  <si>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</si>
  <si>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</si>
  <si>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</si>
  <si>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</si>
  <si>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</si>
  <si>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</si>
  <si>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</si>
  <si>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</si>
  <si>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</si>
  <si>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</si>
  <si>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</si>
  <si>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</si>
  <si>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</si>
  <si>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</si>
  <si>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</si>
  <si>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</si>
  <si>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</si>
  <si>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</si>
  <si>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</si>
  <si>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</si>
  <si>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</si>
  <si>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</si>
  <si>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</si>
  <si>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</si>
  <si>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</si>
  <si>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</si>
  <si>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</si>
  <si>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</si>
  <si>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</si>
  <si>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</si>
  <si>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</si>
  <si>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</si>
  <si>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</si>
  <si>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</si>
  <si>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</si>
  <si>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</si>
  <si>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</si>
  <si>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</si>
  <si>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</si>
  <si>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</si>
  <si>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</si>
  <si>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</si>
  <si>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</si>
  <si>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</si>
  <si>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</si>
  <si>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</si>
  <si>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</si>
  <si>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</si>
  <si>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</si>
  <si>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</si>
  <si>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</si>
  <si>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</si>
  <si>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</si>
  <si>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</si>
  <si>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</si>
  <si>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</si>
  <si>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</si>
  <si>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</si>
  <si>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</si>
  <si>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</si>
  <si>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</si>
  <si>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</si>
  <si>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</si>
  <si>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</si>
  <si>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</si>
  <si>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</si>
  <si>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</si>
  <si>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</si>
  <si>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</si>
  <si>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</si>
  <si>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</si>
  <si>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</si>
  <si>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</si>
  <si>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</si>
  <si>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</si>
  <si>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</si>
  <si>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</si>
  <si>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</si>
  <si>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</si>
  <si>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</si>
  <si>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</si>
  <si>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</si>
  <si>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</si>
  <si>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</si>
  <si>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</si>
  <si>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</si>
  <si>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</si>
  <si>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</si>
  <si>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</si>
  <si>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</si>
  <si>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</si>
  <si>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</si>
  <si>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</si>
  <si>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</si>
  <si>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</si>
  <si>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</si>
  <si>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</si>
  <si>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</si>
  <si>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</si>
  <si>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</si>
  <si>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</si>
  <si>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</si>
  <si>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</si>
  <si>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</si>
  <si>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</si>
  <si>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</si>
  <si>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</si>
  <si>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</si>
  <si>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</si>
  <si>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</si>
  <si>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</si>
  <si>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</si>
  <si>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</si>
  <si>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</si>
  <si>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</si>
  <si>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</si>
  <si>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</si>
  <si>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</si>
  <si>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</si>
  <si>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</si>
  <si>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</si>
  <si>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</si>
  <si>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</si>
  <si>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</si>
  <si>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</si>
  <si>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</si>
  <si>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</si>
  <si>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</si>
  <si>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</si>
  <si>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</si>
  <si>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</si>
  <si>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</si>
  <si>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</si>
  <si>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</si>
  <si>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</si>
  <si>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</si>
  <si>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</si>
  <si>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</si>
  <si>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</si>
  <si>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</si>
  <si>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</si>
  <si>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</si>
  <si>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</si>
  <si>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</si>
  <si>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</si>
  <si>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</si>
  <si>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</si>
  <si>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</si>
  <si>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</si>
  <si>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</si>
  <si>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</si>
  <si>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</si>
  <si>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</si>
  <si>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</si>
  <si>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</si>
  <si>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</si>
  <si>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</si>
  <si>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</si>
  <si>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</si>
  <si>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</si>
  <si>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</si>
  <si>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</si>
  <si>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</si>
  <si>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</si>
  <si>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</si>
  <si>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</si>
  <si>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</si>
  <si>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</si>
  <si>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</si>
  <si>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</si>
  <si>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</si>
  <si>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</si>
  <si>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</si>
  <si>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</si>
  <si>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</si>
  <si>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</si>
  <si>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</si>
  <si>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</si>
  <si>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</si>
  <si>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</si>
  <si>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</si>
  <si>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</si>
  <si>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</si>
  <si>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</si>
  <si>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</si>
  <si>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</si>
  <si>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</si>
  <si>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</si>
  <si>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</si>
  <si>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</si>
  <si>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</si>
  <si>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</si>
  <si>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</si>
  <si>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</si>
  <si>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</si>
  <si>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</si>
  <si>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</si>
  <si>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</si>
  <si>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</si>
  <si>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</si>
  <si>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</si>
  <si>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</si>
  <si>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</si>
  <si>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</si>
  <si>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</si>
  <si>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</si>
  <si>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</si>
  <si>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</si>
  <si>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</si>
  <si>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</si>
  <si>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</si>
  <si>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</si>
  <si>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</si>
  <si>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</si>
  <si>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</si>
  <si>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</si>
  <si>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</si>
  <si>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</si>
  <si>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</si>
  <si>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</si>
  <si>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</si>
  <si>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</si>
  <si>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</si>
  <si>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</si>
  <si>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</si>
  <si>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</si>
  <si>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</si>
  <si>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</si>
  <si>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</si>
  <si>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</si>
  <si>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</si>
  <si>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</si>
  <si>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</si>
  <si>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</si>
  <si>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</si>
  <si>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</si>
  <si>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</si>
  <si>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</si>
  <si>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</si>
  <si>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</si>
  <si>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</si>
  <si>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</si>
  <si>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</si>
  <si>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</si>
  <si>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</si>
  <si>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</si>
  <si>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</si>
  <si>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</si>
  <si>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</si>
  <si>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</si>
  <si>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</si>
  <si>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</si>
  <si>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</si>
  <si>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</si>
  <si>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</si>
  <si>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</si>
  <si>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</si>
  <si>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</si>
  <si>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</si>
  <si>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</si>
  <si>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</si>
  <si>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</si>
  <si>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</si>
  <si>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</si>
  <si>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</si>
  <si>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</si>
  <si>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</si>
  <si>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</si>
  <si>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</si>
  <si>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</si>
  <si>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</si>
  <si>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</si>
  <si>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</si>
  <si>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</si>
  <si>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</si>
  <si>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</si>
  <si>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</si>
  <si>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</si>
  <si>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</si>
  <si>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</si>
  <si>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</si>
  <si>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</si>
  <si>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</si>
  <si>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</si>
  <si>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</si>
  <si>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</si>
  <si>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</si>
  <si>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</si>
  <si>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</si>
  <si>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</si>
  <si>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</si>
  <si>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</si>
  <si>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</si>
  <si>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</si>
  <si>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</si>
  <si>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</si>
  <si>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</si>
  <si>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</si>
  <si>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</si>
  <si>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</si>
  <si>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</si>
  <si>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</si>
  <si>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</si>
  <si>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</si>
  <si>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</si>
  <si>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</si>
  <si>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</si>
  <si>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</si>
  <si>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</si>
  <si>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</si>
  <si>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</si>
  <si>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</si>
  <si>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</si>
  <si>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</si>
  <si>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</si>
  <si>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</si>
  <si>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</si>
  <si>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</si>
  <si>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</si>
  <si>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</si>
  <si>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</si>
  <si>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</si>
  <si>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</si>
  <si>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</si>
  <si>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</si>
  <si>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</si>
  <si>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</si>
  <si>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</si>
  <si>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</si>
  <si>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</si>
  <si>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</si>
  <si>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</si>
  <si>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</si>
  <si>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</si>
  <si>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</si>
  <si>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</si>
  <si>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</si>
  <si>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</si>
  <si>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</si>
  <si>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</si>
  <si>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</si>
  <si>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</si>
  <si>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</si>
  <si>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</si>
  <si>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</si>
  <si>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</si>
  <si>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</si>
  <si>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</si>
  <si>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</si>
  <si>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</si>
  <si>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</si>
  <si>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</si>
  <si>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</si>
  <si>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</si>
  <si>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</si>
  <si>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</si>
  <si>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</si>
  <si>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</si>
  <si>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</si>
  <si>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</si>
  <si>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</si>
  <si>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</si>
  <si>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</si>
  <si>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</si>
  <si>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</si>
  <si>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</si>
  <si>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</si>
  <si>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</si>
  <si>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</si>
  <si>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</si>
  <si>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</si>
  <si>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</si>
  <si>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</si>
  <si>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</si>
  <si>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</si>
  <si>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</si>
  <si>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</si>
  <si>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</si>
  <si>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</si>
  <si>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</si>
  <si>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</si>
  <si>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</si>
  <si>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</si>
  <si>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</si>
  <si>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</si>
  <si>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</si>
  <si>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</si>
  <si>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</si>
  <si>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</si>
  <si>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</si>
  <si>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</si>
  <si>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</si>
  <si>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</si>
  <si>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</si>
  <si>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</si>
  <si>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</si>
  <si>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</si>
  <si>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</si>
  <si>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</si>
  <si>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</si>
  <si>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</si>
  <si>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</si>
  <si>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</si>
  <si>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</si>
  <si>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</si>
  <si>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</si>
  <si>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</si>
  <si>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</si>
  <si>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</si>
  <si>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</si>
  <si>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</si>
  <si>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</si>
  <si>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</si>
  <si>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</si>
  <si>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</si>
  <si>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</si>
  <si>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</si>
  <si>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</si>
  <si>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</si>
  <si>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</si>
  <si>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</si>
  <si>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</si>
  <si>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</si>
  <si>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</si>
  <si>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</si>
  <si>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</si>
  <si>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</si>
  <si>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</si>
  <si>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</si>
  <si>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</si>
  <si>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</si>
  <si>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</si>
  <si>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</si>
  <si>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</si>
  <si>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</si>
  <si>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</si>
  <si>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</si>
  <si>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</si>
  <si>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</si>
  <si>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</si>
  <si>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</si>
  <si>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</si>
  <si>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</si>
  <si>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</si>
  <si>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</si>
  <si>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</si>
  <si>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</si>
  <si>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</si>
  <si>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</si>
  <si>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</si>
  <si>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</si>
  <si>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</si>
  <si>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</si>
  <si>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</si>
  <si>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</si>
  <si>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</si>
  <si>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</si>
  <si>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</si>
  <si>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</si>
  <si>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</si>
  <si>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</si>
  <si>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</si>
  <si>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</si>
  <si>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</si>
  <si>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</si>
  <si>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</si>
  <si>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</si>
  <si>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</si>
  <si>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</si>
  <si>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</si>
  <si>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</si>
  <si>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</si>
  <si>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</si>
  <si>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</si>
  <si>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</si>
  <si>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</si>
  <si>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</si>
  <si>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</si>
  <si>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</si>
  <si>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</si>
  <si>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</si>
  <si>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</si>
  <si>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</si>
  <si>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</si>
  <si>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</si>
  <si>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</si>
  <si>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</si>
  <si>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</si>
  <si>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</si>
  <si>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</si>
  <si>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</si>
  <si>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</si>
  <si>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</si>
  <si>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</si>
  <si>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</si>
  <si>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</si>
  <si>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</si>
  <si>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</si>
  <si>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</si>
  <si>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</si>
  <si>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</si>
  <si>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</si>
  <si>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</si>
  <si>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</si>
  <si>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</si>
  <si>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</si>
  <si>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</si>
  <si>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</si>
  <si>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</si>
  <si>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</si>
  <si>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</si>
  <si>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</si>
  <si>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</si>
  <si>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</si>
  <si>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</si>
  <si>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</si>
  <si>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</si>
  <si>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</si>
  <si>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</si>
  <si>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</si>
  <si>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</si>
  <si>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</si>
  <si>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</si>
  <si>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</si>
  <si>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</si>
  <si>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</si>
  <si>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</si>
  <si>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</si>
  <si>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</si>
  <si>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</si>
  <si>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</si>
  <si>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</si>
  <si>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</si>
  <si>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</si>
  <si>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</si>
  <si>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</si>
  <si>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</si>
  <si>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</si>
  <si>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</si>
  <si>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</si>
  <si>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</si>
  <si>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</si>
  <si>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</si>
  <si>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</si>
  <si>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</si>
  <si>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</si>
  <si>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</si>
  <si>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</si>
  <si>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</si>
  <si>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</si>
  <si>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</si>
  <si>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</si>
  <si>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</si>
  <si>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</si>
  <si>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</si>
  <si>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</si>
  <si>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</si>
  <si>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</si>
  <si>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</si>
  <si>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</si>
  <si>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</si>
  <si>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</si>
  <si>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</si>
  <si>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</si>
  <si>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</si>
  <si>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</si>
  <si>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</si>
  <si>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</si>
  <si>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</si>
  <si>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</si>
  <si>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</si>
  <si>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</si>
  <si>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</si>
  <si>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</si>
  <si>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</si>
  <si>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</si>
  <si>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</si>
  <si>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</si>
  <si>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</si>
  <si>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</si>
  <si>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</si>
  <si>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</si>
  <si>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</si>
  <si>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</si>
  <si>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</si>
  <si>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</si>
  <si>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</si>
  <si>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</si>
  <si>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</si>
  <si>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</si>
  <si>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</si>
  <si>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</si>
  <si>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</si>
  <si>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</si>
  <si>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</si>
  <si>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</si>
  <si>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</si>
  <si>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</si>
  <si>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</si>
  <si>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</si>
  <si>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</si>
  <si>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</si>
  <si>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</si>
  <si>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</si>
  <si>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</si>
  <si>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</si>
  <si>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</si>
  <si>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</si>
  <si>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</si>
  <si>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</si>
  <si>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</si>
  <si>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</si>
  <si>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</si>
  <si>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</si>
  <si>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</si>
  <si>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</si>
  <si>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</si>
  <si>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</si>
  <si>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</si>
  <si>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</si>
  <si>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</si>
  <si>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</si>
  <si>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</si>
  <si>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</si>
  <si>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</si>
  <si>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</si>
  <si>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</si>
  <si>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</si>
  <si>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</si>
  <si>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</si>
  <si>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</si>
  <si>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</si>
  <si>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</si>
  <si>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</si>
  <si>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</si>
  <si>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</si>
  <si>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</si>
  <si>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</si>
  <si>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</si>
  <si>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</si>
  <si>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</si>
  <si>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</si>
  <si>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</si>
  <si>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</si>
  <si>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</si>
  <si>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</si>
  <si>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</si>
  <si>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</si>
  <si>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</si>
  <si>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</si>
  <si>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</si>
  <si>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</si>
  <si>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</si>
  <si>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</si>
  <si>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</si>
  <si>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</si>
  <si>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</si>
  <si>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</si>
  <si>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</si>
  <si>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</si>
  <si>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</si>
  <si>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</si>
  <si>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</si>
  <si>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</si>
  <si>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</si>
  <si>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</si>
  <si>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</si>
  <si>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</si>
  <si>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</si>
  <si>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</si>
  <si>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</si>
  <si>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</si>
  <si>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</si>
  <si>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</si>
  <si>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</si>
  <si>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</si>
  <si>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</si>
  <si>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</si>
  <si>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</si>
  <si>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</si>
  <si>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</si>
  <si>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</si>
  <si>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</si>
  <si>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</si>
  <si>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</si>
  <si>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</si>
  <si>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</si>
  <si>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</si>
  <si>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</si>
  <si>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</si>
  <si>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</si>
  <si>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</si>
  <si>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</si>
  <si>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</si>
  <si>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</si>
  <si>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</si>
  <si>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</si>
  <si>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</si>
  <si>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</si>
  <si>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</si>
  <si>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</si>
  <si>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</si>
  <si>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</si>
  <si>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</si>
  <si>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</si>
  <si>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</si>
  <si>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</si>
  <si>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</si>
  <si>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</si>
  <si>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</si>
  <si>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</si>
  <si>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</si>
  <si>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</si>
  <si>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</si>
  <si>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</si>
  <si>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</si>
  <si>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</si>
  <si>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</si>
  <si>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</si>
  <si>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</si>
  <si>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</si>
  <si>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</si>
  <si>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</si>
  <si>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</si>
  <si>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</si>
  <si>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</si>
  <si>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</si>
  <si>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</si>
  <si>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</si>
  <si>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</si>
  <si>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</si>
  <si>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</si>
  <si>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</si>
  <si>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</si>
  <si>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</si>
  <si>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</si>
  <si>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</si>
  <si>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</si>
  <si>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</si>
  <si>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</si>
  <si>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</si>
  <si>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</si>
  <si>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</si>
  <si>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</si>
  <si>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</si>
  <si>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</si>
  <si>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</si>
  <si>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</si>
  <si>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</si>
  <si>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</si>
  <si>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</si>
  <si>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</si>
  <si>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</si>
  <si>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</si>
  <si>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</si>
  <si>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</si>
  <si>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</si>
  <si>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</si>
  <si>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</si>
  <si>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</si>
  <si>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</si>
  <si>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</si>
  <si>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</si>
  <si>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</si>
  <si>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</si>
  <si>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</si>
  <si>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</si>
  <si>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</si>
  <si>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</si>
  <si>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</si>
  <si>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</si>
  <si>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</si>
  <si>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</si>
  <si>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</si>
  <si>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</si>
  <si>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</si>
  <si>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</si>
  <si>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</si>
  <si>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</si>
  <si>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</si>
  <si>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</si>
  <si>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</si>
  <si>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</si>
  <si>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</si>
  <si>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</si>
  <si>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</si>
  <si>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</si>
  <si>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</si>
  <si>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</si>
  <si>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</si>
  <si>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</si>
  <si>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</si>
  <si>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</si>
  <si>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</si>
  <si>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</si>
  <si>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</si>
  <si>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</si>
  <si>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</si>
  <si>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</si>
  <si>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</si>
  <si>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</si>
  <si>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</si>
  <si>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</si>
  <si>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</si>
  <si>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</si>
  <si>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</si>
  <si>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</si>
  <si>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</si>
  <si>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</si>
  <si>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</si>
  <si>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</si>
  <si>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</si>
  <si>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</si>
  <si>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</si>
  <si>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</si>
  <si>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</si>
  <si>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</si>
  <si>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</si>
  <si>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</si>
  <si>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</si>
  <si>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</si>
  <si>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</si>
  <si>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</si>
  <si>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</si>
  <si>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</si>
  <si>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</si>
  <si>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</si>
  <si>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</si>
  <si>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</si>
  <si>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</si>
  <si>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</si>
  <si>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</si>
  <si>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</si>
  <si>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</si>
  <si>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</si>
  <si>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</si>
  <si>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</si>
  <si>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</si>
  <si>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</si>
  <si>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</si>
  <si>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</si>
  <si>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</si>
  <si>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</si>
  <si>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</si>
  <si>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</si>
  <si>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</si>
  <si>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</si>
  <si>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</si>
  <si>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</si>
  <si>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</si>
  <si>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</si>
  <si>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</si>
  <si>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</si>
  <si>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</si>
  <si>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</si>
  <si>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</si>
  <si>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</si>
  <si>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</si>
  <si>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</si>
  <si>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</si>
  <si>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</si>
  <si>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</si>
  <si>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</si>
  <si>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</si>
  <si>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</si>
  <si>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</si>
  <si>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</si>
  <si>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</si>
  <si>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</si>
  <si>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</si>
  <si>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</si>
  <si>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</si>
  <si>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</si>
  <si>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</si>
  <si>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</si>
  <si>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</si>
  <si>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</si>
  <si>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</si>
  <si>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</si>
  <si>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</si>
  <si>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</si>
  <si>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</si>
  <si>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</si>
  <si>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</si>
  <si>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</si>
  <si>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</si>
  <si>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</si>
  <si>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</si>
  <si>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</si>
  <si>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</si>
  <si>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</si>
  <si>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</si>
  <si>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</si>
  <si>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</si>
  <si>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</si>
  <si>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</si>
  <si>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</si>
  <si>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</si>
  <si>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</si>
  <si>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</si>
  <si>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</si>
  <si>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</si>
  <si>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</si>
  <si>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</si>
  <si>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</si>
  <si>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</si>
  <si>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</si>
  <si>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</si>
  <si>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</si>
  <si>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</si>
  <si>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</si>
  <si>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</si>
  <si>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</si>
  <si>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</si>
  <si>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</si>
  <si>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</si>
  <si>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</si>
  <si>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</si>
  <si>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</si>
  <si>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</si>
  <si>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</si>
  <si>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</si>
  <si>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</si>
  <si>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</si>
  <si>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</si>
  <si>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</si>
  <si>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</si>
  <si>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</si>
  <si>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</si>
  <si>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</si>
  <si>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</si>
  <si>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</si>
  <si>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</si>
  <si>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</si>
  <si>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</si>
  <si>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</si>
  <si>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</si>
  <si>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</si>
  <si>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</si>
  <si>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</si>
  <si>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</si>
  <si>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</si>
  <si>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</si>
  <si>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</si>
  <si>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</si>
  <si>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</si>
  <si>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</si>
  <si>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</si>
  <si>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</si>
  <si>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</si>
  <si>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</si>
  <si>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</si>
  <si>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</si>
  <si>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</si>
  <si>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</si>
  <si>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</si>
  <si>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</si>
  <si>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</si>
  <si>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</si>
  <si>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</si>
  <si>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</si>
  <si>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</si>
  <si>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</si>
  <si>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</si>
  <si>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</si>
  <si>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</si>
  <si>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</si>
  <si>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</si>
  <si>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</si>
  <si>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</si>
  <si>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</si>
  <si>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</si>
  <si>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</si>
  <si>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</si>
  <si>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</si>
  <si>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</si>
  <si>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</si>
  <si>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</si>
  <si>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</si>
  <si>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</si>
  <si>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</si>
  <si>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</si>
  <si>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</si>
  <si>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</si>
  <si>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</si>
  <si>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</si>
  <si>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</si>
  <si>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</si>
  <si>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</si>
  <si>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</si>
  <si>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</si>
  <si>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</si>
  <si>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</si>
  <si>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</si>
  <si>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</si>
  <si>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</si>
  <si>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</si>
  <si>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</si>
  <si>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</si>
  <si>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</si>
  <si>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</si>
  <si>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</si>
  <si>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</si>
  <si>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</si>
  <si>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</si>
  <si>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</si>
  <si>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</si>
  <si>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</si>
  <si>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</si>
  <si>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</si>
  <si>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</si>
  <si>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</si>
  <si>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</si>
  <si>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</si>
  <si>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</si>
  <si>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</si>
  <si>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</si>
  <si>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</si>
  <si>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</si>
  <si>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</si>
  <si>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</si>
  <si>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</si>
  <si>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</si>
  <si>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</si>
  <si>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</si>
  <si>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</si>
  <si>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</si>
  <si>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</si>
  <si>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</si>
  <si>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</si>
  <si>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</si>
  <si>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</si>
  <si>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</si>
  <si>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</si>
  <si>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</si>
  <si>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</si>
  <si>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</si>
  <si>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</si>
  <si>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</si>
  <si>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</si>
  <si>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</si>
  <si>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</si>
  <si>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</si>
  <si>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</si>
  <si>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</si>
  <si>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</si>
  <si>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</si>
  <si>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</si>
  <si>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</si>
  <si>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</si>
  <si>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</si>
  <si>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</si>
  <si>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</si>
  <si>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</si>
  <si>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</si>
  <si>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</si>
  <si>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</si>
  <si>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</si>
  <si>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</si>
  <si>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</si>
  <si>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</si>
  <si>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</si>
  <si>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</si>
  <si>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</si>
  <si>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</si>
  <si>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</si>
  <si>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</si>
  <si>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</si>
  <si>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</si>
  <si>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</si>
  <si>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</si>
  <si>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</si>
  <si>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</si>
  <si>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</si>
  <si>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</si>
  <si>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</si>
  <si>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</si>
  <si>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</si>
  <si>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</si>
  <si>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</si>
  <si>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</si>
  <si>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</si>
  <si>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</si>
  <si>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</si>
  <si>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</si>
  <si>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</si>
  <si>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</si>
  <si>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</si>
  <si>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</si>
  <si>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</si>
  <si>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</si>
  <si>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</si>
  <si>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</si>
  <si>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</si>
  <si>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</si>
  <si>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</si>
  <si>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</si>
  <si>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</si>
  <si>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</si>
  <si>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</si>
  <si>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</si>
  <si>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</si>
  <si>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</si>
  <si>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</si>
  <si>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</si>
  <si>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</si>
  <si>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</si>
  <si>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</si>
  <si>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</si>
  <si>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</si>
  <si>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</si>
  <si>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</si>
  <si>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</si>
  <si>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</si>
  <si>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</si>
  <si>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</si>
  <si>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</si>
  <si>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</si>
  <si>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</si>
  <si>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</si>
  <si>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</si>
  <si>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</si>
  <si>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</si>
  <si>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</si>
  <si>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</si>
  <si>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</si>
  <si>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</si>
  <si>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</si>
  <si>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</si>
  <si>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</si>
  <si>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</si>
  <si>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</si>
  <si>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</si>
  <si>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</si>
  <si>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</si>
  <si>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</si>
  <si>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</si>
  <si>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</si>
  <si>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</si>
  <si>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</si>
  <si>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</si>
  <si>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</si>
  <si>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</si>
  <si>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</si>
  <si>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</si>
  <si>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</si>
  <si>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</si>
  <si>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</si>
  <si>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</si>
  <si>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</si>
  <si>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</si>
  <si>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</si>
  <si>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</si>
  <si>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</si>
  <si>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</si>
  <si>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</si>
  <si>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</si>
  <si>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</si>
  <si>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</si>
  <si>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</si>
  <si>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</si>
  <si>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</si>
  <si>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</si>
  <si>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</si>
  <si>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</si>
  <si>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</si>
  <si>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</si>
  <si>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</si>
  <si>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</si>
  <si>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</si>
  <si>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</si>
  <si>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</si>
  <si>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</si>
  <si>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</si>
  <si>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</si>
  <si>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</si>
  <si>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</si>
  <si>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</si>
  <si>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</si>
  <si>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</si>
  <si>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</si>
  <si>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</si>
  <si>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</si>
  <si>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</si>
  <si>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</si>
  <si>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</si>
  <si>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</si>
  <si>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</si>
  <si>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</si>
  <si>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</si>
  <si>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</si>
  <si>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</si>
  <si>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</si>
  <si>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</si>
  <si>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</si>
  <si>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</si>
  <si>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</si>
  <si>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</si>
  <si>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</si>
  <si>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</si>
  <si>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</si>
  <si>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</si>
  <si>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</si>
  <si>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</si>
  <si>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</si>
  <si>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</si>
  <si>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</si>
  <si>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</si>
  <si>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</si>
  <si>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</si>
  <si>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</si>
  <si>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</si>
  <si>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</si>
  <si>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</si>
  <si>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</si>
  <si>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</si>
  <si>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</si>
  <si>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</si>
  <si>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</si>
  <si>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</si>
  <si>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</si>
  <si>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</si>
  <si>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</si>
  <si>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</si>
  <si>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</si>
  <si>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</si>
  <si>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</si>
  <si>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</si>
  <si>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</si>
  <si>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</si>
  <si>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</si>
  <si>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</si>
  <si>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</si>
  <si>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</si>
  <si>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</si>
  <si>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</si>
  <si>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</si>
  <si>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</si>
  <si>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</si>
  <si>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</si>
  <si>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</si>
  <si>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</si>
  <si>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</si>
  <si>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</si>
  <si>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</si>
  <si>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</si>
  <si>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</si>
  <si>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</si>
  <si>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</si>
  <si>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</si>
  <si>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</si>
  <si>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</si>
  <si>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</si>
  <si>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</si>
  <si>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</si>
  <si>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</si>
  <si>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</si>
  <si>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</si>
  <si>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</si>
  <si>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</si>
  <si>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</si>
  <si>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</si>
  <si>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</si>
  <si>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</si>
  <si>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</si>
  <si>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</si>
  <si>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</si>
  <si>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</si>
  <si>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</si>
  <si>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</si>
  <si>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</si>
  <si>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</si>
  <si>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</si>
  <si>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</si>
  <si>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</si>
  <si>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</si>
  <si>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</si>
  <si>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</si>
  <si>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</si>
  <si>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</si>
  <si>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</si>
  <si>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</si>
  <si>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</si>
  <si>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</si>
  <si>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</si>
  <si>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</si>
  <si>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</si>
  <si>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</si>
  <si>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</si>
  <si>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</si>
  <si>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</si>
  <si>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</si>
  <si>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</si>
  <si>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</si>
  <si>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</si>
  <si>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</si>
  <si>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</si>
  <si>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</si>
  <si>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</si>
  <si>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</si>
  <si>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</si>
  <si>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</si>
  <si>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</si>
  <si>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</si>
  <si>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</si>
  <si>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</si>
  <si>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</si>
  <si>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</si>
  <si>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</si>
  <si>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</si>
  <si>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</si>
  <si>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</si>
  <si>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</si>
  <si>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</si>
  <si>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</si>
  <si>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</si>
  <si>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</si>
  <si>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</si>
  <si>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</si>
  <si>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</si>
  <si>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</si>
  <si>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</si>
  <si>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</si>
  <si>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</si>
  <si>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</si>
  <si>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</si>
  <si>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</si>
  <si>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</si>
  <si>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</si>
  <si>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</si>
  <si>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</si>
  <si>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</si>
  <si>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</si>
  <si>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</si>
  <si>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</si>
  <si>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</si>
  <si>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</si>
  <si>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</si>
  <si>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</si>
  <si>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</si>
  <si>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</si>
  <si>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</si>
  <si>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</si>
  <si>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</si>
  <si>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</si>
  <si>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</si>
  <si>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</si>
  <si>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</si>
  <si>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</si>
  <si>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</si>
  <si>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</si>
  <si>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</si>
  <si>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</si>
  <si>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</si>
  <si>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</si>
  <si>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</si>
  <si>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</si>
  <si>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</si>
  <si>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</si>
  <si>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</si>
  <si>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</si>
  <si>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</si>
  <si>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</si>
  <si>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</si>
  <si>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</si>
  <si>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</si>
  <si>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</si>
  <si>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</si>
  <si>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</si>
  <si>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</si>
  <si>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</si>
  <si>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</si>
  <si>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</si>
  <si>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</si>
  <si>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</si>
  <si>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</si>
  <si>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</si>
  <si>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</si>
  <si>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</si>
  <si>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</si>
  <si>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</si>
  <si>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</si>
  <si>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</si>
  <si>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</si>
  <si>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</si>
  <si>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</si>
  <si>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</si>
  <si>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</si>
  <si>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</si>
  <si>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</si>
  <si>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</si>
  <si>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</si>
  <si>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</si>
  <si>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</si>
  <si>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</si>
  <si>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</si>
  <si>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</si>
  <si>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</si>
  <si>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</si>
  <si>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</si>
  <si>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</si>
  <si>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</si>
  <si>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</si>
  <si>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</si>
  <si>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</si>
  <si>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</si>
  <si>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</si>
  <si>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</si>
  <si>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</si>
  <si>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</si>
  <si>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</si>
  <si>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</si>
  <si>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</si>
  <si>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</si>
  <si>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</si>
  <si>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</si>
  <si>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</si>
  <si>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</si>
  <si>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</si>
  <si>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</si>
  <si>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</si>
  <si>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</si>
  <si>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</si>
  <si>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</si>
  <si>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</si>
  <si>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</si>
  <si>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</si>
  <si>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</si>
  <si>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</si>
  <si>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</si>
  <si>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</si>
  <si>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</si>
  <si>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</si>
  <si>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</si>
  <si>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</si>
  <si>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</si>
  <si>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</si>
  <si>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</si>
  <si>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</si>
  <si>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</si>
  <si>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</si>
  <si>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</si>
  <si>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</si>
  <si>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</si>
  <si>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</si>
  <si>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</si>
  <si>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</si>
  <si>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</si>
  <si>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</si>
  <si>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</si>
  <si>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</si>
  <si>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</si>
  <si>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</si>
  <si>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</si>
  <si>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</si>
  <si>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</si>
  <si>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</si>
  <si>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</si>
  <si>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</si>
  <si>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</si>
  <si>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</si>
  <si>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</si>
  <si>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</si>
  <si>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</si>
  <si>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</si>
  <si>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</si>
  <si>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</si>
  <si>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</si>
  <si>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</si>
  <si>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</si>
  <si>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</si>
  <si>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</si>
  <si>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</si>
  <si>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</si>
  <si>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</si>
  <si>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</si>
  <si>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</si>
  <si>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</si>
  <si>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</si>
  <si>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</si>
  <si>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</si>
  <si>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</si>
  <si>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</si>
  <si>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</si>
  <si>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</si>
  <si>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</si>
  <si>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</si>
  <si>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</si>
  <si>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</si>
  <si>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</si>
  <si>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</si>
  <si>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</si>
  <si>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</si>
  <si>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</si>
  <si>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</si>
  <si>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</si>
  <si>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</si>
  <si>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</si>
  <si>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</si>
  <si>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</si>
  <si>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</si>
  <si>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</si>
  <si>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</si>
  <si>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</si>
  <si>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</si>
  <si>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</si>
  <si>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</si>
  <si>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</si>
  <si>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</si>
  <si>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</si>
  <si>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</si>
  <si>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</si>
  <si>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</si>
  <si>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</si>
  <si>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</si>
  <si>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</si>
  <si>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</si>
  <si>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</si>
  <si>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</si>
  <si>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</si>
  <si>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</si>
  <si>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</si>
  <si>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</si>
  <si>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</si>
  <si>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</si>
  <si>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</si>
  <si>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</si>
  <si>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</si>
  <si>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</si>
  <si>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</si>
  <si>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</si>
  <si>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</si>
  <si>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</si>
  <si>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</si>
  <si>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</si>
  <si>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</si>
  <si>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</si>
  <si>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</si>
  <si>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</si>
  <si>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</si>
  <si>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</si>
  <si>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</si>
  <si>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</si>
  <si>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</si>
  <si>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</si>
  <si>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</si>
  <si>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</si>
  <si>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</si>
  <si>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</si>
  <si>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</si>
  <si>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</si>
  <si>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</si>
  <si>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</si>
  <si>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</si>
  <si>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</si>
  <si>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</si>
  <si>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</si>
  <si>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</si>
  <si>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</si>
  <si>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</si>
  <si>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</si>
  <si>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</si>
  <si>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</si>
  <si>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</si>
  <si>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</si>
  <si>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</si>
  <si>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</si>
  <si>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</si>
  <si>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</si>
  <si>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</si>
  <si>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</si>
  <si>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</si>
  <si>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</si>
  <si>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</si>
  <si>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</si>
  <si>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</si>
  <si>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</si>
  <si>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</si>
  <si>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</si>
  <si>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</si>
  <si>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</si>
  <si>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</si>
  <si>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</si>
  <si>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</si>
  <si>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</si>
  <si>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</si>
  <si>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</si>
  <si>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</si>
  <si>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</si>
  <si>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</si>
  <si>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</si>
  <si>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</si>
  <si>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</si>
  <si>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</si>
  <si>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</si>
  <si>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</si>
  <si>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</si>
  <si>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</si>
  <si>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</si>
  <si>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</si>
  <si>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</si>
  <si>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</si>
  <si>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</si>
  <si>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</si>
  <si>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</si>
  <si>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</si>
  <si>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</si>
  <si>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</si>
  <si>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</si>
  <si>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</si>
  <si>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</si>
  <si>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</si>
  <si>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</si>
  <si>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</si>
  <si>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</si>
  <si>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</si>
  <si>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</si>
  <si>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</si>
  <si>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</si>
  <si>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</si>
  <si>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</si>
  <si>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</si>
  <si>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</si>
  <si>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</si>
  <si>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</si>
  <si>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</si>
  <si>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</si>
  <si>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</si>
  <si>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</si>
  <si>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</si>
  <si>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</si>
  <si>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</si>
  <si>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</si>
  <si>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</si>
  <si>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</si>
  <si>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</si>
  <si>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</si>
  <si>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</si>
  <si>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</si>
  <si>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</si>
  <si>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</si>
  <si>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</si>
  <si>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</si>
  <si>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</si>
  <si>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</si>
  <si>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</si>
  <si>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</si>
  <si>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</si>
  <si>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</si>
  <si>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</si>
  <si>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</si>
  <si>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</si>
  <si>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</si>
  <si>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</si>
  <si>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</si>
  <si>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</si>
  <si>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</si>
  <si>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</si>
  <si>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</si>
  <si>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</si>
  <si>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</si>
  <si>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</si>
  <si>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</si>
  <si>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</si>
  <si>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</si>
  <si>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</si>
  <si>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</si>
  <si>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</si>
  <si>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</si>
  <si>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</si>
  <si>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</si>
  <si>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</si>
  <si>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</si>
  <si>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</si>
  <si>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</si>
  <si>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</si>
  <si>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</si>
  <si>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</si>
  <si>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</si>
  <si>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</si>
  <si>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</si>
  <si>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</si>
  <si>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</si>
  <si>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</si>
  <si>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</si>
  <si>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</si>
  <si>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</si>
  <si>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</si>
  <si>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</si>
  <si>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</si>
  <si>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</si>
  <si>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</si>
  <si>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</si>
  <si>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</si>
  <si>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</si>
  <si>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</si>
  <si>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</si>
  <si>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</si>
  <si>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</si>
  <si>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</si>
  <si>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</si>
  <si>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</si>
  <si>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</si>
  <si>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</si>
  <si>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</si>
  <si>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</si>
  <si>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</si>
  <si>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</si>
  <si>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</si>
  <si>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</si>
  <si>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</si>
  <si>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</si>
  <si>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</si>
  <si>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</si>
  <si>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</si>
  <si>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</si>
  <si>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</si>
  <si>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</si>
  <si>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</si>
  <si>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</si>
  <si>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</si>
  <si>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</si>
  <si>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</si>
  <si>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</si>
  <si>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</si>
  <si>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</si>
  <si>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</si>
  <si>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</si>
  <si>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</si>
  <si>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</si>
  <si>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</si>
  <si>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</si>
  <si>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</si>
  <si>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</si>
  <si>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</si>
  <si>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</si>
  <si>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</si>
  <si>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</si>
  <si>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</si>
  <si>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</si>
  <si>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</si>
  <si>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</si>
  <si>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</si>
  <si>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</si>
  <si>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</si>
  <si>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</si>
  <si>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</si>
  <si>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</si>
  <si>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</si>
  <si>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</si>
  <si>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</si>
  <si>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</si>
  <si>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</si>
  <si>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</si>
  <si>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</si>
  <si>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</si>
  <si>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</si>
  <si>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</si>
  <si>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</si>
  <si>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</si>
  <si>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</si>
  <si>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</si>
  <si>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</si>
  <si>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</si>
  <si>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</si>
  <si>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</si>
  <si>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</si>
  <si>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</si>
  <si>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</si>
  <si>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</si>
  <si>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</si>
  <si>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</si>
  <si>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</si>
  <si>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</si>
  <si>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</si>
  <si>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</si>
  <si>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</si>
  <si>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</si>
  <si>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</si>
  <si>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</si>
  <si>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</si>
  <si>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</si>
  <si>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</si>
  <si>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</si>
  <si>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</si>
  <si>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</si>
  <si>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</si>
  <si>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</si>
  <si>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</si>
  <si>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</si>
  <si>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</si>
  <si>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</si>
  <si>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</si>
  <si>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</si>
  <si>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</si>
  <si>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</si>
  <si>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</si>
  <si>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</si>
  <si>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</si>
  <si>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</si>
  <si>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</si>
  <si>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</si>
  <si>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</si>
  <si>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</si>
  <si>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</si>
  <si>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</si>
  <si>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</si>
  <si>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</si>
  <si>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</si>
  <si>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</si>
  <si>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</si>
  <si>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</si>
  <si>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</si>
  <si>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</si>
  <si>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</si>
  <si>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</si>
  <si>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</si>
  <si>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</si>
  <si>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</si>
  <si>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</si>
  <si>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</si>
  <si>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</si>
  <si>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</si>
  <si>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</si>
  <si>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</si>
  <si>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</si>
  <si>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</si>
  <si>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</si>
  <si>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</si>
  <si>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</si>
  <si>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</si>
  <si>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</si>
  <si>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</si>
  <si>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</si>
  <si>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</si>
  <si>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</si>
  <si>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</si>
  <si>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</si>
  <si>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</si>
  <si>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</si>
  <si>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</si>
  <si>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</si>
  <si>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</si>
  <si>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</si>
  <si>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</si>
  <si>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</si>
  <si>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</si>
  <si>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</si>
  <si>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</si>
  <si>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</si>
  <si>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</si>
  <si>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</si>
  <si>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</si>
  <si>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</si>
  <si>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</si>
  <si>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</si>
  <si>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</si>
  <si>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</si>
  <si>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</si>
  <si>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</si>
  <si>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</si>
  <si>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</si>
  <si>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</si>
  <si>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</si>
  <si>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</si>
  <si>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</si>
  <si>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</si>
  <si>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</si>
  <si>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</si>
  <si>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</si>
  <si>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</si>
  <si>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</si>
  <si>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</si>
  <si>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</si>
  <si>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</si>
  <si>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</si>
  <si>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</si>
  <si>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</si>
  <si>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</si>
  <si>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</si>
  <si>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</si>
  <si>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</si>
  <si>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</si>
  <si>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</si>
  <si>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</si>
  <si>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</si>
  <si>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</si>
  <si>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</si>
  <si>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</si>
  <si>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</si>
  <si>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</si>
  <si>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</si>
  <si>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</si>
  <si>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</si>
  <si>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</si>
  <si>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</si>
  <si>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</si>
  <si>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</si>
  <si>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</si>
  <si>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</si>
  <si>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</si>
  <si>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</si>
  <si>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</si>
  <si>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</si>
  <si>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</si>
  <si>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</si>
  <si>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</si>
  <si>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</si>
  <si>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</si>
  <si>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</si>
  <si>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</si>
  <si>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</si>
  <si>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</si>
  <si>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</si>
  <si>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</si>
  <si>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</si>
  <si>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</si>
  <si>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</si>
  <si>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</si>
  <si>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</si>
  <si>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</si>
  <si>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</si>
  <si>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</si>
  <si>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</si>
  <si>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</si>
  <si>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</si>
  <si>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</si>
  <si>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</si>
  <si>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</si>
  <si>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</si>
  <si>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</si>
  <si>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</si>
  <si>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</si>
  <si>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</si>
  <si>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</si>
  <si>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</si>
  <si>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</si>
  <si>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</si>
  <si>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</si>
  <si>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</si>
  <si>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</si>
  <si>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</si>
  <si>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</si>
  <si>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</si>
  <si>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</si>
  <si>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</si>
  <si>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</si>
  <si>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</si>
  <si>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</si>
  <si>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</si>
  <si>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</si>
  <si>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</si>
  <si>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</si>
  <si>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</si>
  <si>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</si>
  <si>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</si>
  <si>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</si>
  <si>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</si>
  <si>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</si>
  <si>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</si>
  <si>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</si>
  <si>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</si>
  <si>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</si>
  <si>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</si>
  <si>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</si>
  <si>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</si>
  <si>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</si>
  <si>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</si>
  <si>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</si>
  <si>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</si>
  <si>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</si>
  <si>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</si>
  <si>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</si>
  <si>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</si>
  <si>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</si>
  <si>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</si>
  <si>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</si>
  <si>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</si>
  <si>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</si>
  <si>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</si>
  <si>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</si>
  <si>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</si>
  <si>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</si>
  <si>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</si>
  <si>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</si>
  <si>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</si>
  <si>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</si>
  <si>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</si>
  <si>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</si>
  <si>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</si>
  <si>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</si>
  <si>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</si>
  <si>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</si>
  <si>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</si>
  <si>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</si>
  <si>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</si>
  <si>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</si>
  <si>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</si>
  <si>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</si>
  <si>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</si>
  <si>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</si>
  <si>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</si>
  <si>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</si>
  <si>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</si>
  <si>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</si>
  <si>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</si>
  <si>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</si>
  <si>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</si>
  <si>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</si>
  <si>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</si>
  <si>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</si>
  <si>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</si>
  <si>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</si>
  <si>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</si>
  <si>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</si>
  <si>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</si>
  <si>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</si>
  <si>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</si>
  <si>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</si>
  <si>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</si>
  <si>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</si>
  <si>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</si>
  <si>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</si>
  <si>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</si>
  <si>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</si>
  <si>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</si>
  <si>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</si>
  <si>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</si>
  <si>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</si>
  <si>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</si>
  <si>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</si>
  <si>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</si>
  <si>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</si>
  <si>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</si>
  <si>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</si>
  <si>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</si>
  <si>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</si>
  <si>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</si>
  <si>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</si>
  <si>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</si>
  <si>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</si>
  <si>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</si>
  <si>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</si>
  <si>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</si>
  <si>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</si>
  <si>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</si>
  <si>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</si>
  <si>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</si>
  <si>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</si>
  <si>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</si>
  <si>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</si>
  <si>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</si>
  <si>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</si>
  <si>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</si>
  <si>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</si>
  <si>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</si>
  <si>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</si>
  <si>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</si>
  <si>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</si>
  <si>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</si>
  <si>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</si>
  <si>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</si>
  <si>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</si>
  <si>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</si>
  <si>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</si>
  <si>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</si>
  <si>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</si>
  <si>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</si>
  <si>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</si>
  <si>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</si>
  <si>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</si>
  <si>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</si>
  <si>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</si>
  <si>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</si>
  <si>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</si>
  <si>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</si>
  <si>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</si>
  <si>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</si>
  <si>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</si>
  <si>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</si>
  <si>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</si>
  <si>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</si>
  <si>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</si>
  <si>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</si>
  <si>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</si>
  <si>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</si>
  <si>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</si>
  <si>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</si>
  <si>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</si>
  <si>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</si>
  <si>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</si>
  <si>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</si>
  <si>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</si>
  <si>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</si>
  <si>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</si>
  <si>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</si>
  <si>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</si>
  <si>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</si>
  <si>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</si>
  <si>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</si>
  <si>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</si>
  <si>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</si>
  <si>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</si>
  <si>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</si>
  <si>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</si>
  <si>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</si>
  <si>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</si>
  <si>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</si>
  <si>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</si>
  <si>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</si>
  <si>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</si>
  <si>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</si>
  <si>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</si>
  <si>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</si>
  <si>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</si>
  <si>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</si>
  <si>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</si>
  <si>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</si>
  <si>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</si>
  <si>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</si>
  <si>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</si>
  <si>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</si>
  <si>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</si>
  <si>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</si>
  <si>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</si>
  <si>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</si>
  <si>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</si>
  <si>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</si>
  <si>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</si>
  <si>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</si>
  <si>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</si>
  <si>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</si>
  <si>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</si>
  <si>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</si>
  <si>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</si>
  <si>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</si>
  <si>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</si>
  <si>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</si>
  <si>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</si>
  <si>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</si>
  <si>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</si>
  <si>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</si>
  <si>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</si>
  <si>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</si>
  <si>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</si>
  <si>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</si>
  <si>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</si>
  <si>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</si>
  <si>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</si>
  <si>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</si>
  <si>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</si>
  <si>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</si>
  <si>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</si>
  <si>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</si>
  <si>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</si>
  <si>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</si>
  <si>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</si>
  <si>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</si>
  <si>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</si>
  <si>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</si>
  <si>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</si>
  <si>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</si>
  <si>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</si>
  <si>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</si>
  <si>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</si>
  <si>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</si>
  <si>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</si>
  <si>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</si>
  <si>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</si>
  <si>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</si>
  <si>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</si>
  <si>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</si>
  <si>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</si>
  <si>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</si>
  <si>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</si>
  <si>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</si>
  <si>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</si>
  <si>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</si>
  <si>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</si>
  <si>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</si>
  <si>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</si>
  <si>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</si>
  <si>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</si>
  <si>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</si>
  <si>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</si>
  <si>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</si>
  <si>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</si>
  <si>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</si>
  <si>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</si>
  <si>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</si>
  <si>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</si>
  <si>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</si>
  <si>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</si>
  <si>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</si>
  <si>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</si>
  <si>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</si>
  <si>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</si>
  <si>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</si>
  <si>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</si>
  <si>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</si>
  <si>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</si>
  <si>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</si>
  <si>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</si>
  <si>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</si>
  <si>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</si>
  <si>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</si>
  <si>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</si>
  <si>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</si>
  <si>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</si>
  <si>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</si>
  <si>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</si>
  <si>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</si>
  <si>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</si>
  <si>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</si>
  <si>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</si>
  <si>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</si>
  <si>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</si>
  <si>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</si>
  <si>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</si>
  <si>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</si>
  <si>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</si>
  <si>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</si>
  <si>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</si>
  <si>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</si>
  <si>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</si>
  <si>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</si>
  <si>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</si>
  <si>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</si>
  <si>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</si>
  <si>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</si>
  <si>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</si>
  <si>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</si>
  <si>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</si>
  <si>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</si>
  <si>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</si>
  <si>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</si>
  <si>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</si>
  <si>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</si>
  <si>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</si>
  <si>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</si>
  <si>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</si>
  <si>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</si>
  <si>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</si>
  <si>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</si>
  <si>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</si>
  <si>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</si>
  <si>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</si>
  <si>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</si>
  <si>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</si>
  <si>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</si>
  <si>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</si>
  <si>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</si>
  <si>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</si>
  <si>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</si>
  <si>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</si>
  <si>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</si>
  <si>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</si>
  <si>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</si>
  <si>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</si>
  <si>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</si>
  <si>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</si>
  <si>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</si>
  <si>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</si>
  <si>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</si>
  <si>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</si>
  <si>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</si>
  <si>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</si>
  <si>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</si>
  <si>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</si>
  <si>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</si>
  <si>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</si>
  <si>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</si>
  <si>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</si>
  <si>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</si>
  <si>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</si>
  <si>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</si>
  <si>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</si>
  <si>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</si>
  <si>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</si>
  <si>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</si>
  <si>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</si>
  <si>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</si>
  <si>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</si>
  <si>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</si>
  <si>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</si>
  <si>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</si>
  <si>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</si>
  <si>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</si>
  <si>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</si>
  <si>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</si>
  <si>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</si>
  <si>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</si>
  <si>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</si>
  <si>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</si>
  <si>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</si>
  <si>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</si>
  <si>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</si>
  <si>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</si>
  <si>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</si>
  <si>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</si>
  <si>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</si>
  <si>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</si>
  <si>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</si>
  <si>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</si>
  <si>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</si>
  <si>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</si>
  <si>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</si>
  <si>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</si>
  <si>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</si>
  <si>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</si>
  <si>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</si>
  <si>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</si>
  <si>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</si>
  <si>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</si>
  <si>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</si>
  <si>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</si>
  <si>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</si>
  <si>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</si>
  <si>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</si>
  <si>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</si>
  <si>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</si>
  <si>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</si>
  <si>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</si>
  <si>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</si>
  <si>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</si>
  <si>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</si>
  <si>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</si>
  <si>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</si>
  <si>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</si>
  <si>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</si>
  <si>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</si>
  <si>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</si>
  <si>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</si>
  <si>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</si>
  <si>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</si>
  <si>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</si>
  <si>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</si>
  <si>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</si>
  <si>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</si>
  <si>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</si>
  <si>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</si>
  <si>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</si>
  <si>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</si>
  <si>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</si>
  <si>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</si>
  <si>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</si>
  <si>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</si>
  <si>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</si>
  <si>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</si>
  <si>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</si>
  <si>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</si>
  <si>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</si>
  <si>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</si>
  <si>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</si>
  <si>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</si>
  <si>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</si>
  <si>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</si>
  <si>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</si>
  <si>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</si>
  <si>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</si>
  <si>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</si>
  <si>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</si>
  <si>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</si>
  <si>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</si>
  <si>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</si>
  <si>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</si>
  <si>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</si>
  <si>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</si>
  <si>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</si>
  <si>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</si>
  <si>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</si>
  <si>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</si>
  <si>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</si>
  <si>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</si>
  <si>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</si>
  <si>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</si>
  <si>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</si>
  <si>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</si>
  <si>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</si>
  <si>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</si>
  <si>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</si>
  <si>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</si>
  <si>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</si>
  <si>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</si>
  <si>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</si>
  <si>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</si>
  <si>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</si>
  <si>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</si>
  <si>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</si>
  <si>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</si>
  <si>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</si>
  <si>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</si>
  <si>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</si>
  <si>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</si>
  <si>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</si>
  <si>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</si>
  <si>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</si>
  <si>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</si>
  <si>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</si>
  <si>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</si>
  <si>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</si>
  <si>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</si>
  <si>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</si>
  <si>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</si>
  <si>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</si>
  <si>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</si>
  <si>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</si>
  <si>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</si>
  <si>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</si>
  <si>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</si>
  <si>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</si>
  <si>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</si>
  <si>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</si>
  <si>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</si>
  <si>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</si>
  <si>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</si>
  <si>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</si>
  <si>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</si>
  <si>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</si>
  <si>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</si>
  <si>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</si>
  <si>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</si>
  <si>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</si>
  <si>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</si>
  <si>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</si>
  <si>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</si>
  <si>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</si>
  <si>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</si>
  <si>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</si>
  <si>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</si>
  <si>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</si>
  <si>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</si>
  <si>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</si>
  <si>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</si>
  <si>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</si>
  <si>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</si>
  <si>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</si>
  <si>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</si>
  <si>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</si>
  <si>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</si>
  <si>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</si>
  <si>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</si>
  <si>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</si>
  <si>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</si>
  <si>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</si>
  <si>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</si>
  <si>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</si>
  <si>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</si>
  <si>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</si>
  <si>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</si>
  <si>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</si>
  <si>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</si>
  <si>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</si>
  <si>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</si>
  <si>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</si>
  <si>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</si>
  <si>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</si>
  <si>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</si>
  <si>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</si>
  <si>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</si>
  <si>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</si>
  <si>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</si>
  <si>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</si>
  <si>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</si>
  <si>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</si>
  <si>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</si>
  <si>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</si>
  <si>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</si>
  <si>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</si>
  <si>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</si>
  <si>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</si>
  <si>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</si>
  <si>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</si>
  <si>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</si>
  <si>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</si>
  <si>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</si>
  <si>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</si>
  <si>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</si>
  <si>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</si>
  <si>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</si>
  <si>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</si>
  <si>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</si>
  <si>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</si>
  <si>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</si>
  <si>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</si>
  <si>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</si>
  <si>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</si>
  <si>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</si>
  <si>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</si>
  <si>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</si>
  <si>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</si>
  <si>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</si>
  <si>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</si>
  <si>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</si>
  <si>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</si>
  <si>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</si>
  <si>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</si>
  <si>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</si>
  <si>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</si>
  <si>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</si>
  <si>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</si>
  <si>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</si>
  <si>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</si>
  <si>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</si>
  <si>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</si>
  <si>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</si>
  <si>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</si>
  <si>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</si>
  <si>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</si>
  <si>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</si>
  <si>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</si>
  <si>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</si>
  <si>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</si>
  <si>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</si>
  <si>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</si>
  <si>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</si>
  <si>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</si>
  <si>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</si>
  <si>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</si>
  <si>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</si>
  <si>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</si>
  <si>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</si>
  <si>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</si>
  <si>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</si>
  <si>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</si>
  <si>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</si>
  <si>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</si>
  <si>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</si>
  <si>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</si>
  <si>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</si>
  <si>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</si>
  <si>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</si>
  <si>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</si>
  <si>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</si>
  <si>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</si>
  <si>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</si>
  <si>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</si>
  <si>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</si>
  <si>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</si>
  <si>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</si>
  <si>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</si>
  <si>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</si>
  <si>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</si>
  <si>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</si>
  <si>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</si>
  <si>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</si>
  <si>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</si>
  <si>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</si>
  <si>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</si>
  <si>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</si>
  <si>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</si>
  <si>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</si>
  <si>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</si>
  <si>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</si>
  <si>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</si>
  <si>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</si>
  <si>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</si>
  <si>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</si>
  <si>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</si>
  <si>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</si>
  <si>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</si>
  <si>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</si>
  <si>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</si>
  <si>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</si>
  <si>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</si>
  <si>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</si>
  <si>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</si>
  <si>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</si>
  <si>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</si>
  <si>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</si>
  <si>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</si>
  <si>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</si>
  <si>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</si>
  <si>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</si>
  <si>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</si>
  <si>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</si>
  <si>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</si>
  <si>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</si>
  <si>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</si>
  <si>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</si>
  <si>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</si>
  <si>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</si>
  <si>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</si>
  <si>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</si>
  <si>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</si>
  <si>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</si>
  <si>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</si>
  <si>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</si>
  <si>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</si>
  <si>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</si>
  <si>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</si>
  <si>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</si>
  <si>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</si>
  <si>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</si>
  <si>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</si>
  <si>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</si>
  <si>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</si>
  <si>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</si>
  <si>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</si>
  <si>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</si>
  <si>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</si>
  <si>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</si>
  <si>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</si>
  <si>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</si>
  <si>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</si>
  <si>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</si>
  <si>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</si>
  <si>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</si>
  <si>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</si>
  <si>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</si>
  <si>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</si>
  <si>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</si>
  <si>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</si>
  <si>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</si>
  <si>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</si>
  <si>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</si>
  <si>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</si>
  <si>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</si>
  <si>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</si>
  <si>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</si>
  <si>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</si>
  <si>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</si>
  <si>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</si>
  <si>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</si>
  <si>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</si>
  <si>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</si>
  <si>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</si>
  <si>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</si>
  <si>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</si>
  <si>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</si>
  <si>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</si>
  <si>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</si>
  <si>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</si>
  <si>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</si>
  <si>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</si>
  <si>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</si>
  <si>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</si>
  <si>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</si>
  <si>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</si>
  <si>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</si>
  <si>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</si>
  <si>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</si>
  <si>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</si>
  <si>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</si>
  <si>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</si>
  <si>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</si>
  <si>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</si>
  <si>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</si>
  <si>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</si>
  <si>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</si>
  <si>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</si>
  <si>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</si>
  <si>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</si>
  <si>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</si>
  <si>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</si>
  <si>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</si>
  <si>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</si>
  <si>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</si>
  <si>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</si>
  <si>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</si>
  <si>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</si>
  <si>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</si>
  <si>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</si>
  <si>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</si>
  <si>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</si>
  <si>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</si>
  <si>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</si>
  <si>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</si>
  <si>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</si>
  <si>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</si>
  <si>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</si>
  <si>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</si>
  <si>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</si>
  <si>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</si>
  <si>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</si>
  <si>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</si>
  <si>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</si>
  <si>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</si>
  <si>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</si>
  <si>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</si>
  <si>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</si>
  <si>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</si>
  <si>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</si>
  <si>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</si>
  <si>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</si>
  <si>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</si>
  <si>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</si>
  <si>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</si>
  <si>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</si>
  <si>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</si>
  <si>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</si>
  <si>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</si>
  <si>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</si>
  <si>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</si>
  <si>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</si>
  <si>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</si>
  <si>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</si>
  <si>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</si>
  <si>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</si>
  <si>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</si>
  <si>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</si>
  <si>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</si>
  <si>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</si>
  <si>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</si>
  <si>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</si>
  <si>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</si>
  <si>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</si>
  <si>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</si>
  <si>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</si>
  <si>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</si>
  <si>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</si>
  <si>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</si>
  <si>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</si>
  <si>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</si>
  <si>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</si>
  <si>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</si>
  <si>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</si>
  <si>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</si>
  <si>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</si>
  <si>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</si>
  <si>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</si>
  <si>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</si>
  <si>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</si>
  <si>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</si>
  <si>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</si>
  <si>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</si>
  <si>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</si>
  <si>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</si>
  <si>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</si>
  <si>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</si>
  <si>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</si>
  <si>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</si>
  <si>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</si>
  <si>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</si>
  <si>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</si>
  <si>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</si>
  <si>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</si>
  <si>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</si>
  <si>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</si>
  <si>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</si>
  <si>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</si>
  <si>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</si>
  <si>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</si>
  <si>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</si>
  <si>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</si>
  <si>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</si>
  <si>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</si>
  <si>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</si>
  <si>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</si>
  <si>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</si>
  <si>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</si>
  <si>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</si>
  <si>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</si>
  <si>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</si>
  <si>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</si>
  <si>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</si>
  <si>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</si>
  <si>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</si>
  <si>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</si>
  <si>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</si>
  <si>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</si>
  <si>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</si>
  <si>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</si>
  <si>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</si>
  <si>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</si>
  <si>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</si>
  <si>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</si>
  <si>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</si>
  <si>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</si>
  <si>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</si>
  <si>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</si>
  <si>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</si>
  <si>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</si>
  <si>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</si>
  <si>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</si>
  <si>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</si>
  <si>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</si>
  <si>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</si>
  <si>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</si>
  <si>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</si>
  <si>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</si>
  <si>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</si>
  <si>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</si>
  <si>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</si>
  <si>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</si>
  <si>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</si>
  <si>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</si>
  <si>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</si>
  <si>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</si>
  <si>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</si>
  <si>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</si>
  <si>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</si>
  <si>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</si>
  <si>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</si>
  <si>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</si>
  <si>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</si>
  <si>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</si>
  <si>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</si>
  <si>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</si>
  <si>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</si>
  <si>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</si>
  <si>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</si>
  <si>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</si>
  <si>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</si>
  <si>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</si>
  <si>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</si>
  <si>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</si>
  <si>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</si>
  <si>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</si>
  <si>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</si>
  <si>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</si>
  <si>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</si>
  <si>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</si>
  <si>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</si>
  <si>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</si>
  <si>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</si>
  <si>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</si>
  <si>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</si>
  <si>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</si>
  <si>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</si>
  <si>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</si>
  <si>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</si>
  <si>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</si>
  <si>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</si>
  <si>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</si>
  <si>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</si>
  <si>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</si>
  <si>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</si>
  <si>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</si>
  <si>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</si>
  <si>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</si>
  <si>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</si>
  <si>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</si>
  <si>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</si>
  <si>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</si>
  <si>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</si>
  <si>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</si>
  <si>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</si>
  <si>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</si>
  <si>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</si>
  <si>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</si>
  <si>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</si>
  <si>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</si>
  <si>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</si>
  <si>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</si>
  <si>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</si>
  <si>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</si>
  <si>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</si>
  <si>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</si>
  <si>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</si>
  <si>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</si>
  <si>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</si>
  <si>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</si>
  <si>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</si>
  <si>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</si>
  <si>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</si>
  <si>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</si>
  <si>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</si>
  <si>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</si>
  <si>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</si>
  <si>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</si>
  <si>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</si>
  <si>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</si>
  <si>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</si>
  <si>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</si>
  <si>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</si>
  <si>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</si>
  <si>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</si>
  <si>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</si>
  <si>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</si>
  <si>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</si>
  <si>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</si>
  <si>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</si>
  <si>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</si>
  <si>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</si>
  <si>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</si>
  <si>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</si>
  <si>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</si>
  <si>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</si>
  <si>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</si>
  <si>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</si>
  <si>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</si>
  <si>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</si>
  <si>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</si>
  <si>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</si>
  <si>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</si>
  <si>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</si>
  <si>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</si>
  <si>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</si>
  <si>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</si>
  <si>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</si>
  <si>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</si>
  <si>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</si>
  <si>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</si>
  <si>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</si>
  <si>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</si>
  <si>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</si>
  <si>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</si>
  <si>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</si>
  <si>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</si>
  <si>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</si>
  <si>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</si>
  <si>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</si>
  <si>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</si>
  <si>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</si>
  <si>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</si>
  <si>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</si>
  <si>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</si>
  <si>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</si>
  <si>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</si>
  <si>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</si>
  <si>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</si>
  <si>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</si>
  <si>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</si>
  <si>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</si>
  <si>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</si>
  <si>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</si>
  <si>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</si>
  <si>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</si>
  <si>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</si>
  <si>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</si>
  <si>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</si>
  <si>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</si>
  <si>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</si>
  <si>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</si>
  <si>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</si>
  <si>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</si>
  <si>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</si>
  <si>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</si>
  <si>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</si>
  <si>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</si>
  <si>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</si>
  <si>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</si>
  <si>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</si>
  <si>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</si>
  <si>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</si>
  <si>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</si>
  <si>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</si>
  <si>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</si>
  <si>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</si>
  <si>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</si>
  <si>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</si>
  <si>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</si>
  <si>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</si>
  <si>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</si>
  <si>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</si>
  <si>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</si>
  <si>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</si>
  <si>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</si>
  <si>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</si>
  <si>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</si>
  <si>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</si>
  <si>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</si>
  <si>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</si>
  <si>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</si>
  <si>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</si>
  <si>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</si>
  <si>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</si>
  <si>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</si>
  <si>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</si>
  <si>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</si>
  <si>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</si>
  <si>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</si>
  <si>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</si>
  <si>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</si>
  <si>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</si>
  <si>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</si>
  <si>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</si>
  <si>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</si>
  <si>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</si>
  <si>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</si>
  <si>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</si>
  <si>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</si>
  <si>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</si>
  <si>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</si>
  <si>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</si>
  <si>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</si>
  <si>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</si>
  <si>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</si>
  <si>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</si>
  <si>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</si>
  <si>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</si>
  <si>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</si>
  <si>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</si>
  <si>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</si>
  <si>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</si>
  <si>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</si>
  <si>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</si>
  <si>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</si>
  <si>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</si>
  <si>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</si>
  <si>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</si>
  <si>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</si>
  <si>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</si>
  <si>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</si>
  <si>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</si>
  <si>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</si>
  <si>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</si>
  <si>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</si>
  <si>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</si>
  <si>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</si>
  <si>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</si>
  <si>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</si>
  <si>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</si>
  <si>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</si>
  <si>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</si>
  <si>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</si>
  <si>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</si>
  <si>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</si>
  <si>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</si>
  <si>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</si>
  <si>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</si>
  <si>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</si>
  <si>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</si>
  <si>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</si>
  <si>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</si>
  <si>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</si>
  <si>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</si>
  <si>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</si>
  <si>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</si>
  <si>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</si>
  <si>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</si>
  <si>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</si>
  <si>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</si>
  <si>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</si>
  <si>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</si>
  <si>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</si>
  <si>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</si>
  <si>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</si>
  <si>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</si>
  <si>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</si>
  <si>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</si>
  <si>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</si>
  <si>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</si>
  <si>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</si>
  <si>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</si>
  <si>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</si>
  <si>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</si>
  <si>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</si>
  <si>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</si>
  <si>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</si>
  <si>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</si>
  <si>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</si>
  <si>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</si>
  <si>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</si>
  <si>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</si>
  <si>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</si>
  <si>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</si>
  <si>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</si>
  <si>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</si>
  <si>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</si>
  <si>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</si>
  <si>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</si>
  <si>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</si>
  <si>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</si>
  <si>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</si>
  <si>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</si>
  <si>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</si>
  <si>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</si>
  <si>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</si>
  <si>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</si>
  <si>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</si>
  <si>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</si>
  <si>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</si>
  <si>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</si>
  <si>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</si>
  <si>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</si>
  <si>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</si>
  <si>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</si>
  <si>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</si>
  <si>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</si>
  <si>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</si>
  <si>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</si>
  <si>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</si>
  <si>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</si>
  <si>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</si>
  <si>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</si>
  <si>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</si>
  <si>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</si>
  <si>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</si>
  <si>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</si>
  <si>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</si>
  <si>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</si>
  <si>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</si>
  <si>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</si>
  <si>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</si>
  <si>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</si>
  <si>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</si>
  <si>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</si>
  <si>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</si>
  <si>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</si>
  <si>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</si>
  <si>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</si>
  <si>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</si>
  <si>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</si>
  <si>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</si>
  <si>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</si>
  <si>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</si>
  <si>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</si>
  <si>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</si>
  <si>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</si>
  <si>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</si>
  <si>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</si>
  <si>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</si>
  <si>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</si>
  <si>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</si>
  <si>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</si>
  <si>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</si>
  <si>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</si>
  <si>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</si>
  <si>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</si>
  <si>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</si>
  <si>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</si>
  <si>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</si>
  <si>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</si>
  <si>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</si>
  <si>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</si>
  <si>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</si>
  <si>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</si>
  <si>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</si>
  <si>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</si>
  <si>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</si>
  <si>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</si>
  <si>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</si>
  <si>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</si>
  <si>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</si>
  <si>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</si>
  <si>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</si>
  <si>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</si>
  <si>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</si>
  <si>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</si>
  <si>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</si>
  <si>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</si>
  <si>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</si>
  <si>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</si>
  <si>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</si>
  <si>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</si>
  <si>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</si>
  <si>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</si>
  <si>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</si>
  <si>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</si>
  <si>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</si>
  <si>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</si>
  <si>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</si>
  <si>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</si>
  <si>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</si>
  <si>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</si>
  <si>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</si>
  <si>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</si>
  <si>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</si>
  <si>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</si>
  <si>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</si>
  <si>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</si>
  <si>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</si>
  <si>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</si>
  <si>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</si>
  <si>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</si>
  <si>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</si>
  <si>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</si>
  <si>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</si>
  <si>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</si>
  <si>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</si>
  <si>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</si>
  <si>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</si>
  <si>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</si>
  <si>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</si>
  <si>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</si>
  <si>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</si>
  <si>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</si>
  <si>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</si>
  <si>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</si>
  <si>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</si>
  <si>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</si>
  <si>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</si>
  <si>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</si>
  <si>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</si>
  <si>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</si>
  <si>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</si>
  <si>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</si>
  <si>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</si>
  <si>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</si>
  <si>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</si>
  <si>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</si>
  <si>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</si>
  <si>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</si>
  <si>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</si>
  <si>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</si>
  <si>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</si>
  <si>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</si>
  <si>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</si>
  <si>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</si>
  <si>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</si>
  <si>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</si>
  <si>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</si>
  <si>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</si>
  <si>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</si>
  <si>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</si>
  <si>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</si>
  <si>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</si>
  <si>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</si>
  <si>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</si>
  <si>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</si>
  <si>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</si>
  <si>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</si>
  <si>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</si>
  <si>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</si>
  <si>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</si>
  <si>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</si>
  <si>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</si>
  <si>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</si>
  <si>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</si>
  <si>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</si>
  <si>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</si>
  <si>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</si>
  <si>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</si>
  <si>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</si>
  <si>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</si>
  <si>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</si>
  <si>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</si>
  <si>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</si>
  <si>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</si>
  <si>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</si>
  <si>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</si>
  <si>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</si>
  <si>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</si>
  <si>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</si>
  <si>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</si>
  <si>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</si>
  <si>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</si>
  <si>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</si>
  <si>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</si>
  <si>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</si>
  <si>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</si>
  <si>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</si>
  <si>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</si>
  <si>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</si>
  <si>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</si>
  <si>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</si>
  <si>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</si>
  <si>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</si>
  <si>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</si>
  <si>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</si>
  <si>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</si>
  <si>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</si>
  <si>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</si>
  <si>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</si>
  <si>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</si>
  <si>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</si>
  <si>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</si>
  <si>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</si>
  <si>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</si>
  <si>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</si>
  <si>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</si>
  <si>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</si>
  <si>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</si>
  <si>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</si>
  <si>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</si>
  <si>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</si>
  <si>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</si>
  <si>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</si>
  <si>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</si>
  <si>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</si>
  <si>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</si>
  <si>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</si>
  <si>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</si>
  <si>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</si>
  <si>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</si>
  <si>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</si>
  <si>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</si>
  <si>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</si>
  <si>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</si>
  <si>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</si>
  <si>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</si>
  <si>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</si>
  <si>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</si>
  <si>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</si>
  <si>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</si>
  <si>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</si>
  <si>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</si>
  <si>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</si>
  <si>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</si>
  <si>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</si>
  <si>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</si>
  <si>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</si>
  <si>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</si>
  <si>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</si>
  <si>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</si>
  <si>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</si>
  <si>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</si>
  <si>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</si>
  <si>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</si>
  <si>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</si>
  <si>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</si>
  <si>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</si>
  <si>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</si>
  <si>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</si>
  <si>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</si>
  <si>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</si>
  <si>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</si>
  <si>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</si>
  <si>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</si>
  <si>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</si>
  <si>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</si>
  <si>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</si>
  <si>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</si>
  <si>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</si>
  <si>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</si>
  <si>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</si>
  <si>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</si>
  <si>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</si>
  <si>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</si>
  <si>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</si>
  <si>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</si>
  <si>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</si>
  <si>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</si>
  <si>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</si>
  <si>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</si>
  <si>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</si>
  <si>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</si>
  <si>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</si>
  <si>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</si>
  <si>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</si>
  <si>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</si>
  <si>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</si>
  <si>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</si>
  <si>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</si>
  <si>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</si>
  <si>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</si>
  <si>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</si>
  <si>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</si>
  <si>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</si>
  <si>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</si>
  <si>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</si>
  <si>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</si>
  <si>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</si>
  <si>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</si>
  <si>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</si>
  <si>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</si>
  <si>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</si>
  <si>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</si>
  <si>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</si>
  <si>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</si>
  <si>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</si>
  <si>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</si>
  <si>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</si>
  <si>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</si>
  <si>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</si>
  <si>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</si>
  <si>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</si>
  <si>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</si>
  <si>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</si>
  <si>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</si>
  <si>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</si>
  <si>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</si>
  <si>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</si>
  <si>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</si>
  <si>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</si>
  <si>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</si>
  <si>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</si>
  <si>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</si>
  <si>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</si>
  <si>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</si>
  <si>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</si>
  <si>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</si>
  <si>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</si>
  <si>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</si>
  <si>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</si>
  <si>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</si>
  <si>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</si>
  <si>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</si>
  <si>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</si>
  <si>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</si>
  <si>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</si>
  <si>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</si>
  <si>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</si>
  <si>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</si>
  <si>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</si>
  <si>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</si>
  <si>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</si>
  <si>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</si>
  <si>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</si>
  <si>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</si>
  <si>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</si>
  <si>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</si>
  <si>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</si>
  <si>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</si>
  <si>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</si>
  <si>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</si>
  <si>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</si>
  <si>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</si>
  <si>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</si>
  <si>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</si>
  <si>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</si>
  <si>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</si>
  <si>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</si>
  <si>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</si>
  <si>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</si>
  <si>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</si>
  <si>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</si>
  <si>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</si>
  <si>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</si>
  <si>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</si>
  <si>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</si>
  <si>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</si>
  <si>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</si>
  <si>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</si>
  <si>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</si>
  <si>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</si>
  <si>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</si>
  <si>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</si>
  <si>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</si>
  <si>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</si>
  <si>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</si>
  <si>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</si>
  <si>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</si>
  <si>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</si>
  <si>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</si>
  <si>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</si>
  <si>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</si>
  <si>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</si>
  <si>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</si>
  <si>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</si>
  <si>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</si>
  <si>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</si>
  <si>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</si>
  <si>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</si>
  <si>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</si>
  <si>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</si>
  <si>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</si>
  <si>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</si>
  <si>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</si>
  <si>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</si>
  <si>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</si>
  <si>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</si>
  <si>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</si>
  <si>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</si>
  <si>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</si>
  <si>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</si>
  <si>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</si>
  <si>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</si>
  <si>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</si>
  <si>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</si>
  <si>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</si>
  <si>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</si>
  <si>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</si>
  <si>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</si>
  <si>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</si>
  <si>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</si>
  <si>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</si>
  <si>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</si>
  <si>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</si>
  <si>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</si>
  <si>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</si>
  <si>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</si>
  <si>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</si>
  <si>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</si>
  <si>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</si>
  <si>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</si>
  <si>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</si>
  <si>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</si>
  <si>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</si>
  <si>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</si>
  <si>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</si>
  <si>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</si>
  <si>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</si>
  <si>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</si>
  <si>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</si>
  <si>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</si>
  <si>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</si>
  <si>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</si>
  <si>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</si>
  <si>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</si>
  <si>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</si>
  <si>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</si>
  <si>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</si>
  <si>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</si>
  <si>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</si>
  <si>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</si>
  <si>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</si>
  <si>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</si>
  <si>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</si>
  <si>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</si>
  <si>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</si>
  <si>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</si>
  <si>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</si>
  <si>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</si>
  <si>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</si>
  <si>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</si>
  <si>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</si>
  <si>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</si>
  <si>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</si>
  <si>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</si>
  <si>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</si>
  <si>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</si>
  <si>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</si>
  <si>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</si>
  <si>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</si>
  <si>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</si>
  <si>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</si>
  <si>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</si>
  <si>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</si>
  <si>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</si>
  <si>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</si>
  <si>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</si>
  <si>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</si>
  <si>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</si>
  <si>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</si>
  <si>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</si>
  <si>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</si>
  <si>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</si>
  <si>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</si>
  <si>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</si>
  <si>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</si>
  <si>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</si>
  <si>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</si>
  <si>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</si>
  <si>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</si>
  <si>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</si>
  <si>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</si>
  <si>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</si>
  <si>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</si>
  <si>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</si>
  <si>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</si>
  <si>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</si>
  <si>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</si>
  <si>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</si>
  <si>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</si>
  <si>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</si>
  <si>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</si>
  <si>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</si>
  <si>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</si>
  <si>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</si>
  <si>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</si>
  <si>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</si>
  <si>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</si>
  <si>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</si>
  <si>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</si>
  <si>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</si>
  <si>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</si>
  <si>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</si>
  <si>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</si>
  <si>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</si>
  <si>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</si>
  <si>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</si>
  <si>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</si>
  <si>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</si>
  <si>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</si>
  <si>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</si>
  <si>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</si>
  <si>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</si>
  <si>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</si>
  <si>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</si>
  <si>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</si>
  <si>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</si>
  <si>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</si>
  <si>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</si>
  <si>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</si>
  <si>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</si>
  <si>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</si>
  <si>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</si>
  <si>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</si>
  <si>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</si>
  <si>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</si>
  <si>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</si>
  <si>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</si>
  <si>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</si>
  <si>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</si>
  <si>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</si>
  <si>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</si>
  <si>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</si>
  <si>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</si>
  <si>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</si>
  <si>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</si>
  <si>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</si>
  <si>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</si>
  <si>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</si>
  <si>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</si>
  <si>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</si>
  <si>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</si>
  <si>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</si>
  <si>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</si>
  <si>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</si>
  <si>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</si>
  <si>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</si>
  <si>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</si>
  <si>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</si>
  <si>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</si>
  <si>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</si>
  <si>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</si>
  <si>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</si>
  <si>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</si>
  <si>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</si>
  <si>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</si>
  <si>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</si>
  <si>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</si>
  <si>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</si>
  <si>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</si>
  <si>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</si>
  <si>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</si>
  <si>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</si>
  <si>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</si>
  <si>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</si>
  <si>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</si>
  <si>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</si>
  <si>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</si>
  <si>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</si>
  <si>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</si>
  <si>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</si>
  <si>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</si>
  <si>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</si>
  <si>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</si>
  <si>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</si>
  <si>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</si>
  <si>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</si>
  <si>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</si>
  <si>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</si>
  <si>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</si>
  <si>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</si>
  <si>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</si>
  <si>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</si>
  <si>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</si>
  <si>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</si>
  <si>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</si>
  <si>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</si>
  <si>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</si>
  <si>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</si>
  <si>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</si>
  <si>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</si>
  <si>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</si>
  <si>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</si>
  <si>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</si>
  <si>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</si>
  <si>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</si>
  <si>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</si>
  <si>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</si>
  <si>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</si>
  <si>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</si>
  <si>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</si>
  <si>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</si>
  <si>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</si>
  <si>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</si>
  <si>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</si>
  <si>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</si>
  <si>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</si>
  <si>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</si>
  <si>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</si>
  <si>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</si>
  <si>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</si>
  <si>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</si>
  <si>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</si>
  <si>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</si>
  <si>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</si>
  <si>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</si>
  <si>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</si>
  <si>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</si>
  <si>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</si>
  <si>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</si>
  <si>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</si>
  <si>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</si>
  <si>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</si>
  <si>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</si>
  <si>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</si>
  <si>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</si>
  <si>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</si>
  <si>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</si>
  <si>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</si>
  <si>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</si>
  <si>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</si>
  <si>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</si>
  <si>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</si>
  <si>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</si>
  <si>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</si>
  <si>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</si>
  <si>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</si>
  <si>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</si>
  <si>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</si>
  <si>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</si>
  <si>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</si>
  <si>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</si>
  <si>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</si>
  <si>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</si>
  <si>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</si>
  <si>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</si>
  <si>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</si>
  <si>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</si>
  <si>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</si>
  <si>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</si>
  <si>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</si>
  <si>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</si>
  <si>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</si>
  <si>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</si>
  <si>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</si>
  <si>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</si>
  <si>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</si>
  <si>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</si>
  <si>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</si>
  <si>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</si>
  <si>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</si>
  <si>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</si>
  <si>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</si>
  <si>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</si>
  <si>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</si>
  <si>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</si>
  <si>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</si>
  <si>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</si>
  <si>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</si>
  <si>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</si>
  <si>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</si>
  <si>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</si>
  <si>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</si>
  <si>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</si>
  <si>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</si>
  <si>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</si>
  <si>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</si>
  <si>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</si>
  <si>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</si>
  <si>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</si>
  <si>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</si>
  <si>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</si>
  <si>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</si>
  <si>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</si>
  <si>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</si>
  <si>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</si>
  <si>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</si>
  <si>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</si>
  <si>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</si>
  <si>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</si>
  <si>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</si>
  <si>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</si>
  <si>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</si>
  <si>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</si>
  <si>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</si>
  <si>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</si>
  <si>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</si>
  <si>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</si>
  <si>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</si>
  <si>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</si>
  <si>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</si>
  <si>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</si>
  <si>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</si>
  <si>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</si>
  <si>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</si>
  <si>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</si>
  <si>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</si>
  <si>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</si>
  <si>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</si>
  <si>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</si>
  <si>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</si>
  <si>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</si>
  <si>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</si>
  <si>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</si>
  <si>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</si>
  <si>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</si>
  <si>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</si>
  <si>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</si>
  <si>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</si>
  <si>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</si>
  <si>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</si>
  <si>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</si>
  <si>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</si>
  <si>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</si>
  <si>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</si>
  <si>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</si>
  <si>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</si>
  <si>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</si>
  <si>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</si>
  <si>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</si>
  <si>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</si>
  <si>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</si>
  <si>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</si>
  <si>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</si>
  <si>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</si>
  <si>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</si>
  <si>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</si>
  <si>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</si>
  <si>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</si>
  <si>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</si>
  <si>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</si>
  <si>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</si>
  <si>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</si>
  <si>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</si>
  <si>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</si>
  <si>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</si>
  <si>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</si>
  <si>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</si>
  <si>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</si>
  <si>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</si>
  <si>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</si>
  <si>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</si>
  <si>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</si>
  <si>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</si>
  <si>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</si>
  <si>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</si>
  <si>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</si>
  <si>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</si>
  <si>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</si>
  <si>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</si>
  <si>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</si>
  <si>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</si>
  <si>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</si>
  <si>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</si>
  <si>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</si>
  <si>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</si>
  <si>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</si>
  <si>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</si>
  <si>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</si>
  <si>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</si>
  <si>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</si>
  <si>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</si>
  <si>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</si>
  <si>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</si>
  <si>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</si>
  <si>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</si>
  <si>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</si>
  <si>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</si>
  <si>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</si>
  <si>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</si>
  <si>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</si>
  <si>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</si>
  <si>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</si>
  <si>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</si>
  <si>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</si>
  <si>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</si>
  <si>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</si>
  <si>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</si>
  <si>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</si>
  <si>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</si>
  <si>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</si>
  <si>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</si>
  <si>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</si>
  <si>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</si>
  <si>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</si>
  <si>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</si>
  <si>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</si>
  <si>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</si>
  <si>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</si>
  <si>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</si>
  <si>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</si>
  <si>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</si>
  <si>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</si>
  <si>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</si>
  <si>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</si>
  <si>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</si>
  <si>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</si>
  <si>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</si>
  <si>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</si>
  <si>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</si>
  <si>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</si>
  <si>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</si>
  <si>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</si>
  <si>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</si>
  <si>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</si>
  <si>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</si>
  <si>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</si>
  <si>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</si>
  <si>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</si>
  <si>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</si>
  <si>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</si>
  <si>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</si>
  <si>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</si>
  <si>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</si>
  <si>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</si>
  <si>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</si>
  <si>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</si>
  <si>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</si>
  <si>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</si>
  <si>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</si>
  <si>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</si>
  <si>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</si>
  <si>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</si>
  <si>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</si>
  <si>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</si>
  <si>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</si>
  <si>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</si>
  <si>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</si>
  <si>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</si>
  <si>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</si>
  <si>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</si>
  <si>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</si>
  <si>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</si>
  <si>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</si>
  <si>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</si>
  <si>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</si>
  <si>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</si>
  <si>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</si>
  <si>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</si>
  <si>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</si>
  <si>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</si>
  <si>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</si>
  <si>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</si>
  <si>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</si>
  <si>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</si>
  <si>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</si>
  <si>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</si>
  <si>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</si>
  <si>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</si>
  <si>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</si>
  <si>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</si>
  <si>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</si>
  <si>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</si>
  <si>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</si>
  <si>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</si>
  <si>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</si>
  <si>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</si>
  <si>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</si>
  <si>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</si>
  <si>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</si>
  <si>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</si>
  <si>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</si>
  <si>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</si>
  <si>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</si>
  <si>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</si>
  <si>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</si>
  <si>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</si>
  <si>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</si>
  <si>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</si>
  <si>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</si>
  <si>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</si>
  <si>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</si>
  <si>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</si>
  <si>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</si>
  <si>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</si>
  <si>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</si>
  <si>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</si>
  <si>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</si>
  <si>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</si>
  <si>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</si>
  <si>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</si>
  <si>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</si>
  <si>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</si>
  <si>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</si>
  <si>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</si>
  <si>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</si>
  <si>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</si>
  <si>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</si>
  <si>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</si>
  <si>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</si>
  <si>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</si>
  <si>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</si>
  <si>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</si>
  <si>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</si>
  <si>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</si>
  <si>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</si>
  <si>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</si>
  <si>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</si>
  <si>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</si>
  <si>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</si>
  <si>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</si>
  <si>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</si>
  <si>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</si>
  <si>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</si>
  <si>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</si>
  <si>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</si>
  <si>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</si>
  <si>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</si>
  <si>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</si>
  <si>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</si>
  <si>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</si>
  <si>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</si>
  <si>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</si>
  <si>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</si>
  <si>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</si>
  <si>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</si>
  <si>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</si>
  <si>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</si>
  <si>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</si>
  <si>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</si>
  <si>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</si>
  <si>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</si>
  <si>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</si>
  <si>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</si>
  <si>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</si>
  <si>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</si>
  <si>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</si>
  <si>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</si>
  <si>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</si>
  <si>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</si>
  <si>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</si>
  <si>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</si>
  <si>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</si>
  <si>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</si>
  <si>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</si>
  <si>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</si>
  <si>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</si>
  <si>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</si>
  <si>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</si>
  <si>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</si>
  <si>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</si>
  <si>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</si>
  <si>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</si>
  <si>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</si>
  <si>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</si>
  <si>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</si>
  <si>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</si>
  <si>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</si>
  <si>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</si>
  <si>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</si>
  <si>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</si>
  <si>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</si>
  <si>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</si>
  <si>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</si>
  <si>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</si>
  <si>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</si>
  <si>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</si>
  <si>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</si>
  <si>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</si>
  <si>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</si>
  <si>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</si>
  <si>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</si>
  <si>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</si>
  <si>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</si>
  <si>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</si>
  <si>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</si>
  <si>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</si>
  <si>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</si>
  <si>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</si>
  <si>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</si>
  <si>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</si>
  <si>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</si>
  <si>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</si>
  <si>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</si>
  <si>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</si>
  <si>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</si>
  <si>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</si>
  <si>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</si>
  <si>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</si>
  <si>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</si>
  <si>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</si>
  <si>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</si>
  <si>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</si>
  <si>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</si>
  <si>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</si>
  <si>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</si>
  <si>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</si>
  <si>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</si>
  <si>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</si>
  <si>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</si>
  <si>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</si>
  <si>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</si>
  <si>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</si>
  <si>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</si>
  <si>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</si>
  <si>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</si>
  <si>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</si>
  <si>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</si>
  <si>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</si>
  <si>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</si>
  <si>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</si>
  <si>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</si>
  <si>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</si>
  <si>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</si>
  <si>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</si>
  <si>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</si>
  <si>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</si>
  <si>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</si>
  <si>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</si>
  <si>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</si>
  <si>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</si>
  <si>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</si>
  <si>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</si>
  <si>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</si>
  <si>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</si>
  <si>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</si>
  <si>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</si>
  <si>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</si>
  <si>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</si>
  <si>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</si>
  <si>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</si>
  <si>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</si>
  <si>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</si>
  <si>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</si>
  <si>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</si>
  <si>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</si>
  <si>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</si>
  <si>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</si>
  <si>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</si>
  <si>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</si>
  <si>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</si>
  <si>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</si>
  <si>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</si>
  <si>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</si>
  <si>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</si>
  <si>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</si>
  <si>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</si>
  <si>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</si>
  <si>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</si>
  <si>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</si>
  <si>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</si>
  <si>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</si>
  <si>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</si>
  <si>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</si>
  <si>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</si>
  <si>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</si>
  <si>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</si>
  <si>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</si>
  <si>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</si>
  <si>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</si>
  <si>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</si>
  <si>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</si>
  <si>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</si>
  <si>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</si>
  <si>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</si>
  <si>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</si>
  <si>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</si>
  <si>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</si>
  <si>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</si>
  <si>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</si>
  <si>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</si>
  <si>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</si>
  <si>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</si>
  <si>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</si>
  <si>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</si>
  <si>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</si>
  <si>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</si>
  <si>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</si>
  <si>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</si>
  <si>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</si>
  <si>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</si>
  <si>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</si>
  <si>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</si>
  <si>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</si>
  <si>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</si>
  <si>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</si>
  <si>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</si>
  <si>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</si>
  <si>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</si>
  <si>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</si>
  <si>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</si>
  <si>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</si>
  <si>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</si>
  <si>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</si>
  <si>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</si>
  <si>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</si>
  <si>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</si>
  <si>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</si>
  <si>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</si>
  <si>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</si>
  <si>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</si>
  <si>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</si>
  <si>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</si>
  <si>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</si>
  <si>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</si>
  <si>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</si>
  <si>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</si>
  <si>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</si>
  <si>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</si>
  <si>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</si>
  <si>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</si>
  <si>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</si>
  <si>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</si>
  <si>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</si>
  <si>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</si>
  <si>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</si>
  <si>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</si>
  <si>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</si>
  <si>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</si>
  <si>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</si>
  <si>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</si>
  <si>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</si>
  <si>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</si>
  <si>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</si>
  <si>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</si>
  <si>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</si>
  <si>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</si>
  <si>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</si>
  <si>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</si>
  <si>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</si>
  <si>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</si>
  <si>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</si>
  <si>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</si>
  <si>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</si>
  <si>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</si>
  <si>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</si>
  <si>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</si>
  <si>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</si>
  <si>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</si>
  <si>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</si>
  <si>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</si>
  <si>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</si>
  <si>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</si>
  <si>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</si>
  <si>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</si>
  <si>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</si>
  <si>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</si>
  <si>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</si>
  <si>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</si>
  <si>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</si>
  <si>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</si>
  <si>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</si>
  <si>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</si>
  <si>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</si>
  <si>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</si>
  <si>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</si>
  <si>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</si>
  <si>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</si>
  <si>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</si>
  <si>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</si>
  <si>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</si>
  <si>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</si>
  <si>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</si>
  <si>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</si>
  <si>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</si>
  <si>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</si>
  <si>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</si>
  <si>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</si>
  <si>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</si>
  <si>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</si>
  <si>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</si>
  <si>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</si>
  <si>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</si>
  <si>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</si>
  <si>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</si>
  <si>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</si>
  <si>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</si>
  <si>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</si>
  <si>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</si>
  <si>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</si>
  <si>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</si>
  <si>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</si>
  <si>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</si>
  <si>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</si>
  <si>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</si>
  <si>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</si>
  <si>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</si>
  <si>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</si>
  <si>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</si>
  <si>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</si>
  <si>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</si>
  <si>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</si>
  <si>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</si>
  <si>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</si>
  <si>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</si>
  <si>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</si>
  <si>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</si>
  <si>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</si>
  <si>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</si>
  <si>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</si>
  <si>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</si>
  <si>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</si>
  <si>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</si>
  <si>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</si>
  <si>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</si>
  <si>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</si>
  <si>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</si>
  <si>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</si>
  <si>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</si>
  <si>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</si>
  <si>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</si>
  <si>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</si>
  <si>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</si>
  <si>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</si>
  <si>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</si>
  <si>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</si>
  <si>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</si>
  <si>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</si>
  <si>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</si>
  <si>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</si>
  <si>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</si>
  <si>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</si>
  <si>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</si>
  <si>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</si>
  <si>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</si>
  <si>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</si>
  <si>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</si>
  <si>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</si>
  <si>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</si>
  <si>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</si>
  <si>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</si>
  <si>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</si>
  <si>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</si>
  <si>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</si>
  <si>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</si>
  <si>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</si>
  <si>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</si>
  <si>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</si>
  <si>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</si>
  <si>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</si>
  <si>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</si>
  <si>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</si>
  <si>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</si>
  <si>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</si>
  <si>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</si>
  <si>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</si>
  <si>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</si>
  <si>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</si>
  <si>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</si>
  <si>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</si>
  <si>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</si>
  <si>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</si>
  <si>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</si>
  <si>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</si>
  <si>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</si>
  <si>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</si>
  <si>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</si>
  <si>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</si>
  <si>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</si>
  <si>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</si>
  <si>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</si>
  <si>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</si>
  <si>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</si>
  <si>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</si>
  <si>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</si>
  <si>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</si>
  <si>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</si>
  <si>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</si>
  <si>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</si>
  <si>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</si>
  <si>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</si>
  <si>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</si>
  <si>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</si>
  <si>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</si>
  <si>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</si>
  <si>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</si>
  <si>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</si>
  <si>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</si>
  <si>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</si>
  <si>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</si>
  <si>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</si>
  <si>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</si>
  <si>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</si>
  <si>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</si>
  <si>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</si>
  <si>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</si>
  <si>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</si>
  <si>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</si>
  <si>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</si>
  <si>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</si>
  <si>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</si>
  <si>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</si>
  <si>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</si>
  <si>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</si>
  <si>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</si>
  <si>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</si>
  <si>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</si>
  <si>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</si>
  <si>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</si>
  <si>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</si>
  <si>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</si>
  <si>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</si>
  <si>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</si>
  <si>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</si>
  <si>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</si>
  <si>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</si>
  <si>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</si>
  <si>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</si>
  <si>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</si>
  <si>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</si>
  <si>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</si>
  <si>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</si>
  <si>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</si>
  <si>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</si>
  <si>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</si>
  <si>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</si>
  <si>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</si>
  <si>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</si>
  <si>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</si>
  <si>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</si>
  <si>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</si>
  <si>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</si>
  <si>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</si>
  <si>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</si>
  <si>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</si>
  <si>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</si>
  <si>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</si>
  <si>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</si>
  <si>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</si>
  <si>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</si>
  <si>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</si>
  <si>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</si>
  <si>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</si>
  <si>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</si>
  <si>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</si>
  <si>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</si>
  <si>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</si>
  <si>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</si>
  <si>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</si>
  <si>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</si>
  <si>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</si>
  <si>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</si>
  <si>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</si>
  <si>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</si>
  <si>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</si>
  <si>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</si>
  <si>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</si>
  <si>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</si>
  <si>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</si>
  <si>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</si>
  <si>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</si>
  <si>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</si>
  <si>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</si>
  <si>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</si>
  <si>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</si>
  <si>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</si>
  <si>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</si>
  <si>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</si>
  <si>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</si>
  <si>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</si>
  <si>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</si>
  <si>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</si>
  <si>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</si>
  <si>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</si>
  <si>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</si>
  <si>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</si>
  <si>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</si>
  <si>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</si>
  <si>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</si>
  <si>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</si>
  <si>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</si>
  <si>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</si>
  <si>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</si>
  <si>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</si>
  <si>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</si>
  <si>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</si>
  <si>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</si>
  <si>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</si>
  <si>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</si>
  <si>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</si>
  <si>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</si>
  <si>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</si>
  <si>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</si>
  <si>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</si>
  <si>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</si>
  <si>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</si>
  <si>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</si>
  <si>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</si>
  <si>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</si>
  <si>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</si>
  <si>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</si>
  <si>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</si>
  <si>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</si>
  <si>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</si>
  <si>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</si>
  <si>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</si>
  <si>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</si>
  <si>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</si>
  <si>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</si>
  <si>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</si>
  <si>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</si>
  <si>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</si>
  <si>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</si>
  <si>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</si>
  <si>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</si>
  <si>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</si>
  <si>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</si>
  <si>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</si>
  <si>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</si>
  <si>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</si>
  <si>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</si>
  <si>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</si>
  <si>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</si>
  <si>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</si>
  <si>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</si>
  <si>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</si>
  <si>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</si>
  <si>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</si>
  <si>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</si>
  <si>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</si>
  <si>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</si>
  <si>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</si>
  <si>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</si>
  <si>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</si>
  <si>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</si>
  <si>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</si>
  <si>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</si>
  <si>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</si>
  <si>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</si>
  <si>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</si>
  <si>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</si>
  <si>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</si>
  <si>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</si>
  <si>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</si>
  <si>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</si>
  <si>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</si>
  <si>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</si>
  <si>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</si>
  <si>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</si>
  <si>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</si>
  <si>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</si>
  <si>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</si>
  <si>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</si>
  <si>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</si>
  <si>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</si>
  <si>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</si>
  <si>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</si>
  <si>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</si>
  <si>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</si>
  <si>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</si>
  <si>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</si>
  <si>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</si>
  <si>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</si>
  <si>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</si>
  <si>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</si>
  <si>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</si>
  <si>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</si>
  <si>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</si>
  <si>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</si>
  <si>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</si>
  <si>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</si>
  <si>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</si>
  <si>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</si>
  <si>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</si>
  <si>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</si>
  <si>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</si>
  <si>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</si>
  <si>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</si>
  <si>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</si>
  <si>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</si>
  <si>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</si>
  <si>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</si>
  <si>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</si>
  <si>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</si>
  <si>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</si>
  <si>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</si>
  <si>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</si>
  <si>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</si>
  <si>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</si>
  <si>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</si>
  <si>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</si>
  <si>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</si>
  <si>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</si>
  <si>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</si>
  <si>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</si>
  <si>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</si>
  <si>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</si>
  <si>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</si>
  <si>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</si>
  <si>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</si>
  <si>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</si>
  <si>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</si>
  <si>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</si>
  <si>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</si>
  <si>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</si>
  <si>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</si>
  <si>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</si>
  <si>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</si>
  <si>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</si>
  <si>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</si>
  <si>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</si>
  <si>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</si>
  <si>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</si>
  <si>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</si>
  <si>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</si>
  <si>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</si>
  <si>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</si>
  <si>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</si>
  <si>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</si>
  <si>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</si>
  <si>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</si>
  <si>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</si>
  <si>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</si>
  <si>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</si>
  <si>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</si>
  <si>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</si>
  <si>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</si>
  <si>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</si>
  <si>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</si>
  <si>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</si>
  <si>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</si>
  <si>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</si>
  <si>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</si>
  <si>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</si>
  <si>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</si>
  <si>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</si>
  <si>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</si>
  <si>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</si>
  <si>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</si>
  <si>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</si>
  <si>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</si>
  <si>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</si>
  <si>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</si>
  <si>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</si>
  <si>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</si>
  <si>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</si>
  <si>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</si>
  <si>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</si>
  <si>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</si>
  <si>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</si>
  <si>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</si>
  <si>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</si>
  <si>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</si>
  <si>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</si>
  <si>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</si>
  <si>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</si>
  <si>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</si>
  <si>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</si>
  <si>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</si>
  <si>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</si>
  <si>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</si>
  <si>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</si>
  <si>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</si>
  <si>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</si>
  <si>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</si>
  <si>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</si>
  <si>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</si>
  <si>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</si>
  <si>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</si>
  <si>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</si>
  <si>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</si>
  <si>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</si>
  <si>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</si>
  <si>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</si>
  <si>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</si>
  <si>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</si>
  <si>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</si>
  <si>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</si>
  <si>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</si>
  <si>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</si>
  <si>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</si>
  <si>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</si>
  <si>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</si>
  <si>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</si>
  <si>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</si>
  <si>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</si>
  <si>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</si>
  <si>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</si>
  <si>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</si>
  <si>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</si>
  <si>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</si>
  <si>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</si>
  <si>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</si>
  <si>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</si>
  <si>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</si>
  <si>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</si>
  <si>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</si>
  <si>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</si>
  <si>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</si>
  <si>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</si>
  <si>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</si>
  <si>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</si>
  <si>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</si>
  <si>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</si>
  <si>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</si>
  <si>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</si>
  <si>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</si>
  <si>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</si>
  <si>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</si>
  <si>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</si>
  <si>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</si>
  <si>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</si>
  <si>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</si>
  <si>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</si>
  <si>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</si>
  <si>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</si>
  <si>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</si>
  <si>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</si>
  <si>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</si>
  <si>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</si>
  <si>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</si>
  <si>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</si>
  <si>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</si>
  <si>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</si>
  <si>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</si>
  <si>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</si>
  <si>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</si>
  <si>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</si>
  <si>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</si>
  <si>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</si>
  <si>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</si>
  <si>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</si>
  <si>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</si>
  <si>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</si>
  <si>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</si>
  <si>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</si>
  <si>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</si>
  <si>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</si>
  <si>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</si>
  <si>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</si>
  <si>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</si>
  <si>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</si>
  <si>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</si>
  <si>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</si>
  <si>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</si>
  <si>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</si>
  <si>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</si>
  <si>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</si>
  <si>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</si>
  <si>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</si>
  <si>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</si>
  <si>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</si>
  <si>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</si>
  <si>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</si>
  <si>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</si>
  <si>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</si>
  <si>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</si>
  <si>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</si>
  <si>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</si>
  <si>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</si>
  <si>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</si>
  <si>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</si>
  <si>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</si>
  <si>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</si>
  <si>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</si>
  <si>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</si>
  <si>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</si>
  <si>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</si>
  <si>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</si>
  <si>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</si>
  <si>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</si>
  <si>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</si>
  <si>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</si>
  <si>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</si>
  <si>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</si>
  <si>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</si>
  <si>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</si>
  <si>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</si>
  <si>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</si>
  <si>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</si>
  <si>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</si>
  <si>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</si>
  <si>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</si>
  <si>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</si>
  <si>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</si>
  <si>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</si>
  <si>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</si>
  <si>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</si>
  <si>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</si>
  <si>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</si>
  <si>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</si>
  <si>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</si>
  <si>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</si>
  <si>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</si>
  <si>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</si>
  <si>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</si>
  <si>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</si>
  <si>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</si>
  <si>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</si>
  <si>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</si>
  <si>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</si>
  <si>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</si>
  <si>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</si>
  <si>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</si>
  <si>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</si>
  <si>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</si>
  <si>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</si>
  <si>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</si>
  <si>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</si>
  <si>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</si>
  <si>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</si>
  <si>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</si>
  <si>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</si>
  <si>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</si>
  <si>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</si>
  <si>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</si>
  <si>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</si>
  <si>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</si>
  <si>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</si>
  <si>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</si>
  <si>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</si>
  <si>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</si>
  <si>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</si>
  <si>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</si>
  <si>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</si>
  <si>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</si>
  <si>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</si>
  <si>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</si>
  <si>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</si>
  <si>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</si>
  <si>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</si>
  <si>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</si>
  <si>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</si>
  <si>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</si>
  <si>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</si>
  <si>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</si>
  <si>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</si>
  <si>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</si>
  <si>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</si>
  <si>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</si>
  <si>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</si>
  <si>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</si>
  <si>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</si>
  <si>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</si>
  <si>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</si>
  <si>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</si>
  <si>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</si>
  <si>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</si>
  <si>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</si>
  <si>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</si>
  <si>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</si>
  <si>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</si>
  <si>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</si>
  <si>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</si>
  <si>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</si>
  <si>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</si>
  <si>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</si>
  <si>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</si>
  <si>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</si>
  <si>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</si>
  <si>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</si>
  <si>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</si>
  <si>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</si>
  <si>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</si>
  <si>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</si>
  <si>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</si>
  <si>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</si>
  <si>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</si>
  <si>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</si>
  <si>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</si>
  <si>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</si>
  <si>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</si>
  <si>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</si>
  <si>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</si>
  <si>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</si>
  <si>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</si>
  <si>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</si>
  <si>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</si>
  <si>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</si>
  <si>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</si>
  <si>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</si>
  <si>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</si>
  <si>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</si>
  <si>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</si>
  <si>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</si>
  <si>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</si>
  <si>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</si>
  <si>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</si>
  <si>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</si>
  <si>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</si>
  <si>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</si>
  <si>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</si>
  <si>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</si>
  <si>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</si>
  <si>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</si>
  <si>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</si>
  <si>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</si>
  <si>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</si>
  <si>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</si>
  <si>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</si>
  <si>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</si>
  <si>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</si>
  <si>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</si>
  <si>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</si>
  <si>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</si>
  <si>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</si>
  <si>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</si>
  <si>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</si>
  <si>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</si>
  <si>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</si>
  <si>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</si>
  <si>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</si>
  <si>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</si>
  <si>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</si>
  <si>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</si>
  <si>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</si>
  <si>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</si>
  <si>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</si>
  <si>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</si>
  <si>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</si>
  <si>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</si>
  <si>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</si>
  <si>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</si>
  <si>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</si>
  <si>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</si>
  <si>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</si>
  <si>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</si>
  <si>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</si>
  <si>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</si>
  <si>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</si>
  <si>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</si>
  <si>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</si>
  <si>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</si>
  <si>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</si>
  <si>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</si>
  <si>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</si>
  <si>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</si>
  <si>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</si>
  <si>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</si>
  <si>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</si>
  <si>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</si>
  <si>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</si>
  <si>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</si>
  <si>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</si>
  <si>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</si>
  <si>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</si>
  <si>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</si>
  <si>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</si>
  <si>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</si>
  <si>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</si>
  <si>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</si>
  <si>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</si>
  <si>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</si>
  <si>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</si>
  <si>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</si>
  <si>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</si>
  <si>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</si>
  <si>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</si>
  <si>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</si>
  <si>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</si>
  <si>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</si>
  <si>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</si>
  <si>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</si>
  <si>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</si>
  <si>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</si>
  <si>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</si>
  <si>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</si>
  <si>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</si>
  <si>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</si>
  <si>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</si>
  <si>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</si>
  <si>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</si>
  <si>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</si>
  <si>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</si>
  <si>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</si>
  <si>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</si>
  <si>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</si>
  <si>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</si>
  <si>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</si>
  <si>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</si>
  <si>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</si>
  <si>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</si>
  <si>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</si>
  <si>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</si>
  <si>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</si>
  <si>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</si>
  <si>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</si>
  <si>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</si>
  <si>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</si>
  <si>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</si>
  <si>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</si>
  <si>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</si>
  <si>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</si>
  <si>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</si>
  <si>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</si>
  <si>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</si>
  <si>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</si>
  <si>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</si>
  <si>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</si>
  <si>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</si>
  <si>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</si>
  <si>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</si>
  <si>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</si>
  <si>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</si>
  <si>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</si>
  <si>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</si>
  <si>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</si>
  <si>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</si>
  <si>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</si>
  <si>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</si>
  <si>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</si>
  <si>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</si>
  <si>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</si>
  <si>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</si>
  <si>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</si>
  <si>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</si>
  <si>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</si>
  <si>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</si>
  <si>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</si>
  <si>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</si>
  <si>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</si>
  <si>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</si>
  <si>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</si>
  <si>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</si>
  <si>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</si>
  <si>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</si>
  <si>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</si>
  <si>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</si>
  <si>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</si>
  <si>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</si>
  <si>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</si>
  <si>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</si>
  <si>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</si>
  <si>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</si>
  <si>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</si>
  <si>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</si>
  <si>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</si>
  <si>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</si>
  <si>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</si>
  <si>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</si>
  <si>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</si>
  <si>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</si>
  <si>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</si>
  <si>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</si>
  <si>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</si>
  <si>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</si>
  <si>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</si>
  <si>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</si>
  <si>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</si>
  <si>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</si>
  <si>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</si>
  <si>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</si>
  <si>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</si>
  <si>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</si>
  <si>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</si>
  <si>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</si>
  <si>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</si>
  <si>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</si>
  <si>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</si>
  <si>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</si>
  <si>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</si>
  <si>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</si>
  <si>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</si>
  <si>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</si>
  <si>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</si>
  <si>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</si>
  <si>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</si>
  <si>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</si>
  <si>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</si>
  <si>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</si>
  <si>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</si>
  <si>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</si>
  <si>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</si>
  <si>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</si>
  <si>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</si>
  <si>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</si>
  <si>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</si>
  <si>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</si>
  <si>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</si>
  <si>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</si>
  <si>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</si>
  <si>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</si>
  <si>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</si>
  <si>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</si>
  <si>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</si>
  <si>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</si>
  <si>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</si>
  <si>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</si>
  <si>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</si>
  <si>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</si>
  <si>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</si>
  <si>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</si>
  <si>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</si>
  <si>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</si>
  <si>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</si>
  <si>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</si>
  <si>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</si>
  <si>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</si>
  <si>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</si>
  <si>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</si>
  <si>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</si>
  <si>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</si>
  <si>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</si>
  <si>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</si>
  <si>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</si>
  <si>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</si>
  <si>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</si>
  <si>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</si>
  <si>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</si>
  <si>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</si>
  <si>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</si>
  <si>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</si>
  <si>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</si>
  <si>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</si>
  <si>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</si>
  <si>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</si>
  <si>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</si>
  <si>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</si>
  <si>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</si>
  <si>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</si>
  <si>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</si>
  <si>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</si>
  <si>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</si>
  <si>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</si>
  <si>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</si>
  <si>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</si>
  <si>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</si>
  <si>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</si>
  <si>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</si>
  <si>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</si>
  <si>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</si>
  <si>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</si>
  <si>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</si>
  <si>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</si>
  <si>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</si>
  <si>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</si>
  <si>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</si>
  <si>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</si>
  <si>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</si>
  <si>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</si>
  <si>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</si>
  <si>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</si>
  <si>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</si>
  <si>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</si>
  <si>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</si>
  <si>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</si>
  <si>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</si>
  <si>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</si>
  <si>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</si>
  <si>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</si>
  <si>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</si>
  <si>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</si>
  <si>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</si>
  <si>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</si>
  <si>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</si>
  <si>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</si>
  <si>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</si>
  <si>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</si>
  <si>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</si>
  <si>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</si>
  <si>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</si>
  <si>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</si>
  <si>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</si>
  <si>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</si>
  <si>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</si>
  <si>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</si>
  <si>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</si>
  <si>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</si>
  <si>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</si>
  <si>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</si>
  <si>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</si>
  <si>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</si>
  <si>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</si>
  <si>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</si>
  <si>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</si>
  <si>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</si>
  <si>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</si>
  <si>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</si>
  <si>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</si>
  <si>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</si>
  <si>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</si>
  <si>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</si>
  <si>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</si>
  <si>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</si>
  <si>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</si>
  <si>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</si>
  <si>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</si>
  <si>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</si>
  <si>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</si>
  <si>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</si>
  <si>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</si>
  <si>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</si>
  <si>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</si>
  <si>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</si>
  <si>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</si>
  <si>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</si>
  <si>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</si>
  <si>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</si>
  <si>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</si>
  <si>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</si>
  <si>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</si>
  <si>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</si>
  <si>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</si>
  <si>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</si>
  <si>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</si>
  <si>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</si>
  <si>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</si>
  <si>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</si>
  <si>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</si>
  <si>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</si>
  <si>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</si>
  <si>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</si>
  <si>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</si>
  <si>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</si>
  <si>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</si>
  <si>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</si>
  <si>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</si>
  <si>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</si>
  <si>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</si>
  <si>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</si>
  <si>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</si>
  <si>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</si>
  <si>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</si>
  <si>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</si>
  <si>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</si>
  <si>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</si>
  <si>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</si>
  <si>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</si>
  <si>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</si>
  <si>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</si>
  <si>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</si>
  <si>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</si>
  <si>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</si>
  <si>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</si>
  <si>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</si>
  <si>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</si>
  <si>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</si>
  <si>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</si>
  <si>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</si>
  <si>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</si>
  <si>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</si>
  <si>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</si>
  <si>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</si>
  <si>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</si>
  <si>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</si>
  <si>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</si>
  <si>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</si>
  <si>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</si>
  <si>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</si>
  <si>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</si>
  <si>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</si>
  <si>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</si>
  <si>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</si>
  <si>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</si>
  <si>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</si>
  <si>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</si>
  <si>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</si>
  <si>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</si>
  <si>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</si>
  <si>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</si>
  <si>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</si>
  <si>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</si>
  <si>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</si>
  <si>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</si>
  <si>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</si>
  <si>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</si>
  <si>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</si>
  <si>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</si>
  <si>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</si>
  <si>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</si>
  <si>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</si>
  <si>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</si>
  <si>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</si>
  <si>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</si>
  <si>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</si>
  <si>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</si>
  <si>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</si>
  <si>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</si>
  <si>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</si>
  <si>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</si>
  <si>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</si>
  <si>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</si>
  <si>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</si>
  <si>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</si>
  <si>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</si>
  <si>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</si>
  <si>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</si>
  <si>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</si>
  <si>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</si>
  <si>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</si>
  <si>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</si>
  <si>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</si>
  <si>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</si>
  <si>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</si>
  <si>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</si>
  <si>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</si>
  <si>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</si>
  <si>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</si>
  <si>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</si>
  <si>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</si>
  <si>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</si>
  <si>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</si>
  <si>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</si>
  <si>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</si>
  <si>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</si>
  <si>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</si>
  <si>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</si>
  <si>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</si>
  <si>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</si>
  <si>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</si>
  <si>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</si>
  <si>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</si>
  <si>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</si>
  <si>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</si>
  <si>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</si>
  <si>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</si>
  <si>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</si>
  <si>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</si>
  <si>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</si>
  <si>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</si>
  <si>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</si>
  <si>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</si>
  <si>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</si>
  <si>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</si>
  <si>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</si>
  <si>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</si>
  <si>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</si>
  <si>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</si>
  <si>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</si>
  <si>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</si>
  <si>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</si>
  <si>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</si>
  <si>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</si>
  <si>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</si>
  <si>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</si>
  <si>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</si>
  <si>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</si>
  <si>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</si>
  <si>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</si>
  <si>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</si>
  <si>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</si>
  <si>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</si>
  <si>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</si>
  <si>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</si>
  <si>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</si>
  <si>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</si>
  <si>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</si>
  <si>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</si>
  <si>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</si>
  <si>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</si>
  <si>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</si>
  <si>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</si>
  <si>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</si>
  <si>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</si>
  <si>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</si>
  <si>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</si>
  <si>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</si>
  <si>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</si>
  <si>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</si>
  <si>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</si>
  <si>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</si>
  <si>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</si>
  <si>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</si>
  <si>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</si>
  <si>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</si>
  <si>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</si>
  <si>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</si>
  <si>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</si>
  <si>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</si>
  <si>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</si>
  <si>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</si>
  <si>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</si>
  <si>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</si>
  <si>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</si>
  <si>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</si>
  <si>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</si>
  <si>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</si>
  <si>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</si>
  <si>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</si>
  <si>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</si>
  <si>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</si>
  <si>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</si>
  <si>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</si>
  <si>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</si>
  <si>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</si>
  <si>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</si>
  <si>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</si>
  <si>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</si>
  <si>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</si>
  <si>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</si>
  <si>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</si>
  <si>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</si>
  <si>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</si>
  <si>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</si>
  <si>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</si>
  <si>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</si>
  <si>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</si>
  <si>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</si>
  <si>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</si>
  <si>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</si>
  <si>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</si>
  <si>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</si>
  <si>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</si>
  <si>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</si>
  <si>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</si>
  <si>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</si>
  <si>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</si>
  <si>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</si>
  <si>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</si>
  <si>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</si>
  <si>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</si>
  <si>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</si>
  <si>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</si>
  <si>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</si>
  <si>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</si>
  <si>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</si>
  <si>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</si>
  <si>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</si>
  <si>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</si>
  <si>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</si>
  <si>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</si>
  <si>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</si>
  <si>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</si>
  <si>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</si>
  <si>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</si>
  <si>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</si>
  <si>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</si>
  <si>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</si>
  <si>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</si>
  <si>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</si>
  <si>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</si>
  <si>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</si>
  <si>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</si>
  <si>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</si>
  <si>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</si>
  <si>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</si>
  <si>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</si>
  <si>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</si>
  <si>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</si>
  <si>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</si>
  <si>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</si>
  <si>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</si>
  <si>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</si>
  <si>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</si>
  <si>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</si>
  <si>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</si>
  <si>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</si>
  <si>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</si>
  <si>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</si>
  <si>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</si>
  <si>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</si>
  <si>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</si>
  <si>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</si>
  <si>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</si>
  <si>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</si>
  <si>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</si>
  <si>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</si>
  <si>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</si>
  <si>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</si>
  <si>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</si>
  <si>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</si>
  <si>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</si>
  <si>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</si>
  <si>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</si>
  <si>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</si>
  <si>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</si>
  <si>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</si>
  <si>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</si>
  <si>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</si>
  <si>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</si>
  <si>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</si>
  <si>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</si>
  <si>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</si>
  <si>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</si>
  <si>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</si>
  <si>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</si>
  <si>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</si>
  <si>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</si>
  <si>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</si>
  <si>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</si>
  <si>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</si>
  <si>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</si>
  <si>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</si>
  <si>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</si>
  <si>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</si>
  <si>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</si>
  <si>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</si>
  <si>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</si>
  <si>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</si>
  <si>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</si>
  <si>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</si>
  <si>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</si>
  <si>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</si>
  <si>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</si>
  <si>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</si>
  <si>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</si>
  <si>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</si>
  <si>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</si>
  <si>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</si>
  <si>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</si>
  <si>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</si>
  <si>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</si>
  <si>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</si>
  <si>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</si>
  <si>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</si>
  <si>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</si>
  <si>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</si>
  <si>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</si>
  <si>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</si>
  <si>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</si>
  <si>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</si>
  <si>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</si>
  <si>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</si>
  <si>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</si>
  <si>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</si>
  <si>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</si>
  <si>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</si>
  <si>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</si>
  <si>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</si>
  <si>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</si>
  <si>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</si>
  <si>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</si>
  <si>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</si>
  <si>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</si>
  <si>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</si>
  <si>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</si>
  <si>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</si>
  <si>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</si>
  <si>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</si>
  <si>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</si>
  <si>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</si>
  <si>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</si>
  <si>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</si>
  <si>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</si>
  <si>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</si>
  <si>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</si>
  <si>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</si>
  <si>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</si>
  <si>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</si>
  <si>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</si>
  <si>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</si>
  <si>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</si>
  <si>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</si>
  <si>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</si>
  <si>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</si>
  <si>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</si>
  <si>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</si>
  <si>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</si>
  <si>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</si>
  <si>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</si>
  <si>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</si>
  <si>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</si>
  <si>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</si>
  <si>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</si>
  <si>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</si>
  <si>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</si>
  <si>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</si>
  <si>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</si>
  <si>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</si>
  <si>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</si>
  <si>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</si>
  <si>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</si>
  <si>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</si>
  <si>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</si>
  <si>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</si>
  <si>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</si>
  <si>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</si>
  <si>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</si>
  <si>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</si>
  <si>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</si>
  <si>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</si>
  <si>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</si>
  <si>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</si>
  <si>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</si>
  <si>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</si>
  <si>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</si>
  <si>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</si>
  <si>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</si>
  <si>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</si>
  <si>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</si>
  <si>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</si>
  <si>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</si>
  <si>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</si>
  <si>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</si>
  <si>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</si>
  <si>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</si>
  <si>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</si>
  <si>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</si>
  <si>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</si>
  <si>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</si>
  <si>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</si>
  <si>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</si>
  <si>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</si>
  <si>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</si>
  <si>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</si>
  <si>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</si>
  <si>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</si>
  <si>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</si>
  <si>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</si>
  <si>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</si>
  <si>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</si>
  <si>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</si>
  <si>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</si>
  <si>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</si>
  <si>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</si>
  <si>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</si>
  <si>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</si>
  <si>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</si>
  <si>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</si>
  <si>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</si>
  <si>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</si>
  <si>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</si>
  <si>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</si>
  <si>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</si>
  <si>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</si>
  <si>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</si>
  <si>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</si>
  <si>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</si>
  <si>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</si>
  <si>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</si>
  <si>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</si>
  <si>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</si>
  <si>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</si>
  <si>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</si>
  <si>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</si>
  <si>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</si>
  <si>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</si>
  <si>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</si>
  <si>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</si>
  <si>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</si>
  <si>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</si>
  <si>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</si>
  <si>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</si>
  <si>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</si>
  <si>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</si>
  <si>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</si>
  <si>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</si>
  <si>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</si>
  <si>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</si>
  <si>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</si>
  <si>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</si>
  <si>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</si>
  <si>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</si>
  <si>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</si>
  <si>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</si>
  <si>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</si>
  <si>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</si>
  <si>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</si>
  <si>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</si>
  <si>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</si>
  <si>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</si>
  <si>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</si>
  <si>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</si>
  <si>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</si>
  <si>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</si>
  <si>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</si>
  <si>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</si>
  <si>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</si>
  <si>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</si>
  <si>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</si>
  <si>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</si>
  <si>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</si>
  <si>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</si>
  <si>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</si>
  <si>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</si>
  <si>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</si>
  <si>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</si>
  <si>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</si>
  <si>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</si>
  <si>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</si>
  <si>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</si>
  <si>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</si>
  <si>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</si>
  <si>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</si>
  <si>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</si>
  <si>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</si>
  <si>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</si>
  <si>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</si>
  <si>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</si>
  <si>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</si>
  <si>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</si>
  <si>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</si>
  <si>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</si>
  <si>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</si>
  <si>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</si>
  <si>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</si>
  <si>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</si>
  <si>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</si>
  <si>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</si>
  <si>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</si>
  <si>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</si>
  <si>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</si>
  <si>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</si>
  <si>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</si>
  <si>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</si>
  <si>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</si>
  <si>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</si>
  <si>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</si>
  <si>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</si>
  <si>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</si>
  <si>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</si>
  <si>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</si>
  <si>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</si>
  <si>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</si>
  <si>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</si>
  <si>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</si>
  <si>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</si>
  <si>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</si>
  <si>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</si>
  <si>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</si>
  <si>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</si>
  <si>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</si>
  <si>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</si>
  <si>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</si>
  <si>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</si>
  <si>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</si>
  <si>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</si>
  <si>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</si>
  <si>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</si>
  <si>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</si>
  <si>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</si>
  <si>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</si>
  <si>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</si>
  <si>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</si>
  <si>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</si>
  <si>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</si>
  <si>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</si>
  <si>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</si>
  <si>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</si>
  <si>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</si>
  <si>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</si>
  <si>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</si>
  <si>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</si>
  <si>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</si>
  <si>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</si>
  <si>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</si>
  <si>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</si>
  <si>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</si>
  <si>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</si>
  <si>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</si>
  <si>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</si>
  <si>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</si>
  <si>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</si>
  <si>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</si>
  <si>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</si>
  <si>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</si>
  <si>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</si>
  <si>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</si>
  <si>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</si>
  <si>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</si>
  <si>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</si>
  <si>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</si>
  <si>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</si>
  <si>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</si>
  <si>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</si>
  <si>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</si>
  <si>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</si>
  <si>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</si>
  <si>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</si>
  <si>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</si>
  <si>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</si>
  <si>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</si>
  <si>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</si>
  <si>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</si>
  <si>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</si>
  <si>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</si>
  <si>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</si>
  <si>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</si>
  <si>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</si>
  <si>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</si>
  <si>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</si>
  <si>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</si>
  <si>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</si>
  <si>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</si>
  <si>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</si>
  <si>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</si>
  <si>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</si>
  <si>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</si>
  <si>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</si>
  <si>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</si>
  <si>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</si>
  <si>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</si>
  <si>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</si>
  <si>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</si>
  <si>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</si>
  <si>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</si>
  <si>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</si>
  <si>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</si>
  <si>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</si>
  <si>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</si>
  <si>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</si>
  <si>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</si>
  <si>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</si>
  <si>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</si>
  <si>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</si>
  <si>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</si>
  <si>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</si>
  <si>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</si>
  <si>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</si>
  <si>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</si>
  <si>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</si>
  <si>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</si>
  <si>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</si>
  <si>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</si>
  <si>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</si>
  <si>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</si>
  <si>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</si>
  <si>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</si>
  <si>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</si>
  <si>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</si>
  <si>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</si>
  <si>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</si>
  <si>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</si>
  <si>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</si>
  <si>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</si>
  <si>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</si>
  <si>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</si>
  <si>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</si>
  <si>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</si>
  <si>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</si>
  <si>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</si>
  <si>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</si>
  <si>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</si>
  <si>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</si>
  <si>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</si>
  <si>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</si>
  <si>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</si>
  <si>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</si>
  <si>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</si>
  <si>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</si>
  <si>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</si>
  <si>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</si>
  <si>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</si>
  <si>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</si>
  <si>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</si>
  <si>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</si>
  <si>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</si>
  <si>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</si>
  <si>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</si>
  <si>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</si>
  <si>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</si>
  <si>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</si>
  <si>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</si>
  <si>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</si>
  <si>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</si>
  <si>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</si>
  <si>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</si>
  <si>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</si>
  <si>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</si>
  <si>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</si>
  <si>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</si>
  <si>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</si>
  <si>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</si>
  <si>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</si>
  <si>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</si>
  <si>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</si>
  <si>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</si>
  <si>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</si>
  <si>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</si>
  <si>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</si>
  <si>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</si>
  <si>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</si>
  <si>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</si>
  <si>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</si>
  <si>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</si>
  <si>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</si>
  <si>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</si>
  <si>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</si>
  <si>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</si>
  <si>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</si>
  <si>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</si>
  <si>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</si>
  <si>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</si>
  <si>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</si>
  <si>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</si>
  <si>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</si>
  <si>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</si>
  <si>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</si>
  <si>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</si>
  <si>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</si>
  <si>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</si>
  <si>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</si>
  <si>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</si>
  <si>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</si>
  <si>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</si>
  <si>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</si>
  <si>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</si>
  <si>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</si>
  <si>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</si>
  <si>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</si>
  <si>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</si>
  <si>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</si>
  <si>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</si>
  <si>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</si>
  <si>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</si>
  <si>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</si>
  <si>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</si>
  <si>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</si>
  <si>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</si>
  <si>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</si>
  <si>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</si>
  <si>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</si>
  <si>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</si>
  <si>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</si>
  <si>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</si>
  <si>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</si>
  <si>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</si>
  <si>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</si>
  <si>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</si>
  <si>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</si>
  <si>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</si>
  <si>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</si>
  <si>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</si>
  <si>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</si>
  <si>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</si>
  <si>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</si>
  <si>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</si>
  <si>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</si>
  <si>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</si>
  <si>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</si>
  <si>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</si>
  <si>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</si>
  <si>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</si>
  <si>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</si>
  <si>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</si>
  <si>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</si>
  <si>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</si>
  <si>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</si>
  <si>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</si>
  <si>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</si>
  <si>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</si>
  <si>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</si>
  <si>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</si>
  <si>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</si>
  <si>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</si>
  <si>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</si>
  <si>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</si>
  <si>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</si>
  <si>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</si>
  <si>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</si>
  <si>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</si>
  <si>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</si>
  <si>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</si>
  <si>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</si>
  <si>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</si>
  <si>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</si>
  <si>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</si>
  <si>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</si>
  <si>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</si>
  <si>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</si>
  <si>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</si>
  <si>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</si>
  <si>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</si>
  <si>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</si>
  <si>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</si>
  <si>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</si>
  <si>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</si>
  <si>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</si>
  <si>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</si>
  <si>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</si>
  <si>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</si>
  <si>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</si>
  <si>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</si>
  <si>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</si>
  <si>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</si>
  <si>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</si>
  <si>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</si>
  <si>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</si>
  <si>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</si>
  <si>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</si>
  <si>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</si>
  <si>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</si>
  <si>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</si>
  <si>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</si>
  <si>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</si>
  <si>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</si>
  <si>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</si>
  <si>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</si>
  <si>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</si>
  <si>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</si>
  <si>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</si>
  <si>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</si>
  <si>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</si>
  <si>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</si>
  <si>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</si>
  <si>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</si>
  <si>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</si>
  <si>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</si>
  <si>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</si>
  <si>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</si>
  <si>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</si>
  <si>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</si>
  <si>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</si>
  <si>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</si>
  <si>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</si>
  <si>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</si>
  <si>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</si>
  <si>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</si>
  <si>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</si>
  <si>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</si>
  <si>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</si>
  <si>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</si>
  <si>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</si>
  <si>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</si>
  <si>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</si>
  <si>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</si>
  <si>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</si>
  <si>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</si>
  <si>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</si>
  <si>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</si>
  <si>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</si>
  <si>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</si>
  <si>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</si>
  <si>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</si>
  <si>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</si>
  <si>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</si>
  <si>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</si>
  <si>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</si>
  <si>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</si>
  <si>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</si>
  <si>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</si>
  <si>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</si>
  <si>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</si>
  <si>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</si>
  <si>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</si>
  <si>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</si>
  <si>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</si>
  <si>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</si>
  <si>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</si>
  <si>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</si>
  <si>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</si>
  <si>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</si>
  <si>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</si>
  <si>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</si>
  <si>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</si>
  <si>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</si>
  <si>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</si>
  <si>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</si>
  <si>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</si>
  <si>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</si>
  <si>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</si>
  <si>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</si>
  <si>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</si>
  <si>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</si>
  <si>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</si>
  <si>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</si>
  <si>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</si>
  <si>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</si>
  <si>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</si>
  <si>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</si>
  <si>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</si>
  <si>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</si>
  <si>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</si>
  <si>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</si>
  <si>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</si>
  <si>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</si>
  <si>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</si>
  <si>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</si>
  <si>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</si>
  <si>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</si>
  <si>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</si>
  <si>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</si>
  <si>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</si>
  <si>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</si>
  <si>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</si>
  <si>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</si>
  <si>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</si>
  <si>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</si>
  <si>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</si>
  <si>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</si>
  <si>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</si>
  <si>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</si>
  <si>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</si>
  <si>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</si>
  <si>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</si>
  <si>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</si>
  <si>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</si>
  <si>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</si>
  <si>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</si>
  <si>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</si>
  <si>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</si>
  <si>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</si>
  <si>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</si>
  <si>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</si>
  <si>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</si>
  <si>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</si>
  <si>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</si>
  <si>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</si>
  <si>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</si>
  <si>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</si>
  <si>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</si>
  <si>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</si>
  <si>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</si>
  <si>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</si>
  <si>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</si>
  <si>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</si>
  <si>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</si>
  <si>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</si>
  <si>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</si>
  <si>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</si>
  <si>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</si>
  <si>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</si>
  <si>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</si>
  <si>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</si>
  <si>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</si>
  <si>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</si>
  <si>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</si>
  <si>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</si>
  <si>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</si>
  <si>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</si>
  <si>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</si>
  <si>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</si>
  <si>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</si>
  <si>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</si>
  <si>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</si>
  <si>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</si>
  <si>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</si>
  <si>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</si>
  <si>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</si>
  <si>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</si>
  <si>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</si>
  <si>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</si>
  <si>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</si>
  <si>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</si>
  <si>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</si>
  <si>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</si>
  <si>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</si>
  <si>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</si>
  <si>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</si>
  <si>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</si>
  <si>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</si>
  <si>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</si>
  <si>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</si>
  <si>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</si>
  <si>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</si>
  <si>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</si>
  <si>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</si>
  <si>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</si>
  <si>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</si>
  <si>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</si>
  <si>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</si>
  <si>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</si>
  <si>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</si>
  <si>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</si>
  <si>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</si>
  <si>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</si>
  <si>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</si>
  <si>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</si>
  <si>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</si>
  <si>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</si>
  <si>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</si>
  <si>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</si>
  <si>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</si>
  <si>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</si>
  <si>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</si>
  <si>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</si>
  <si>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</si>
  <si>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</si>
  <si>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</si>
  <si>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</si>
  <si>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</si>
  <si>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</si>
  <si>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</si>
  <si>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</si>
  <si>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</si>
  <si>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</si>
  <si>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</si>
  <si>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</si>
  <si>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</si>
  <si>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</si>
  <si>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</si>
  <si>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</si>
  <si>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</si>
  <si>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</si>
  <si>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</si>
  <si>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</si>
  <si>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</si>
  <si>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</si>
  <si>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</si>
  <si>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</si>
  <si>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</si>
  <si>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</si>
  <si>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</si>
  <si>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</si>
  <si>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</si>
  <si>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</si>
  <si>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</si>
  <si>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</si>
  <si>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</si>
  <si>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</si>
  <si>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</si>
  <si>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</si>
  <si>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</si>
  <si>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</si>
  <si>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</si>
  <si>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</si>
  <si>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</si>
  <si>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</si>
  <si>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</si>
  <si>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</si>
  <si>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</si>
  <si>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</si>
  <si>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</si>
  <si>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</si>
  <si>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</si>
  <si>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</si>
  <si>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</si>
  <si>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</si>
  <si>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</si>
  <si>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</si>
  <si>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</si>
  <si>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</si>
  <si>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</si>
  <si>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</si>
  <si>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</si>
  <si>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</si>
  <si>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</si>
  <si>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</si>
  <si>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</si>
  <si>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</si>
  <si>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</si>
  <si>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</si>
  <si>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</si>
  <si>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</si>
  <si>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</si>
  <si>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</si>
  <si>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</si>
  <si>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</si>
  <si>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</si>
  <si>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</si>
  <si>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</si>
  <si>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</si>
  <si>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</si>
  <si>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</si>
  <si>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</si>
  <si>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</si>
  <si>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</si>
  <si>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</si>
  <si>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</si>
  <si>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</si>
  <si>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</si>
  <si>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</si>
  <si>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</si>
  <si>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</si>
  <si>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</si>
  <si>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</si>
  <si>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</si>
  <si>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</si>
  <si>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</si>
  <si>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</si>
  <si>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</si>
  <si>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</si>
  <si>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</si>
  <si>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</si>
  <si>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</si>
  <si>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</si>
  <si>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</si>
  <si>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</si>
  <si>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</si>
  <si>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</si>
  <si>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</si>
  <si>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</si>
  <si>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</si>
  <si>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</si>
  <si>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</si>
  <si>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</si>
  <si>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</si>
  <si>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</si>
  <si>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</si>
  <si>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</si>
  <si>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</si>
  <si>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</si>
  <si>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</si>
  <si>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</si>
  <si>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</si>
  <si>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</si>
  <si>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</si>
  <si>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</si>
  <si>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</si>
  <si>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</si>
  <si>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</si>
  <si>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</si>
  <si>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</si>
  <si>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</si>
  <si>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</si>
  <si>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</si>
  <si>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</si>
  <si>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</si>
  <si>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</si>
  <si>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</si>
  <si>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</si>
  <si>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</si>
  <si>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</si>
  <si>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</si>
  <si>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</si>
  <si>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</si>
  <si>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</si>
  <si>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</si>
  <si>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</si>
  <si>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</si>
  <si>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</si>
  <si>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</si>
  <si>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</si>
  <si>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</si>
  <si>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</si>
  <si>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</si>
  <si>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</si>
  <si>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</si>
  <si>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</si>
  <si>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</si>
  <si>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</si>
  <si>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</si>
  <si>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</si>
  <si>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</si>
  <si>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</si>
  <si>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</si>
  <si>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</si>
  <si>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</si>
  <si>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</si>
  <si>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</si>
  <si>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</si>
  <si>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</si>
  <si>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</si>
  <si>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</si>
  <si>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</si>
  <si>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</si>
  <si>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</si>
  <si>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</si>
  <si>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</si>
  <si>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</si>
  <si>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</si>
  <si>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</si>
  <si>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</si>
  <si>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</si>
  <si>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</si>
  <si>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</si>
  <si>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</si>
  <si>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</si>
  <si>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</si>
  <si>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</si>
  <si>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</si>
  <si>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</si>
  <si>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</si>
  <si>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</si>
  <si>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</si>
  <si>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</si>
  <si>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</si>
  <si>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</si>
  <si>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</si>
  <si>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</si>
  <si>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</si>
  <si>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</si>
  <si>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</si>
  <si>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</si>
  <si>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</si>
  <si>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</si>
  <si>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</si>
  <si>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</si>
  <si>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</si>
  <si>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</si>
  <si>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</si>
  <si>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</si>
  <si>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</si>
  <si>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</si>
  <si>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</si>
  <si>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</si>
  <si>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</si>
  <si>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</si>
  <si>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</si>
  <si>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</si>
  <si>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</si>
  <si>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</si>
  <si>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</si>
  <si>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</si>
  <si>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</si>
  <si>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</si>
  <si>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</si>
  <si>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</si>
  <si>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</si>
  <si>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</si>
  <si>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</si>
  <si>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</si>
  <si>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</si>
  <si>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</si>
  <si>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</si>
  <si>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</si>
  <si>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</si>
  <si>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</si>
  <si>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</si>
  <si>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</si>
  <si>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</si>
  <si>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</si>
  <si>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</si>
  <si>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</si>
  <si>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</si>
  <si>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</si>
  <si>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</si>
  <si>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</si>
  <si>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</si>
  <si>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</si>
  <si>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</si>
  <si>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</si>
  <si>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</si>
  <si>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</si>
  <si>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</si>
  <si>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</si>
  <si>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</si>
  <si>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</si>
  <si>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</si>
  <si>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</si>
  <si>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</si>
  <si>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</si>
  <si>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</si>
  <si>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</si>
  <si>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</si>
  <si>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</si>
  <si>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</si>
  <si>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</si>
  <si>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</si>
  <si>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</si>
  <si>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</si>
  <si>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</si>
  <si>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</si>
  <si>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</si>
  <si>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</si>
  <si>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</si>
  <si>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</si>
  <si>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</si>
  <si>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</si>
  <si>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</si>
  <si>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</si>
  <si>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</si>
  <si>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</si>
  <si>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</si>
  <si>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</si>
  <si>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</si>
  <si>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</si>
  <si>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</si>
  <si>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</si>
  <si>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</si>
  <si>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</si>
  <si>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</si>
  <si>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</si>
  <si>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</si>
  <si>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</si>
  <si>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</si>
  <si>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</si>
  <si>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</si>
  <si>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</si>
  <si>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</si>
  <si>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</si>
  <si>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</si>
  <si>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</si>
  <si>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</si>
  <si>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</si>
  <si>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</si>
  <si>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</si>
  <si>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</si>
  <si>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</si>
  <si>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</si>
  <si>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</si>
  <si>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</si>
  <si>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</si>
  <si>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</si>
  <si>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</si>
  <si>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</si>
  <si>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</si>
  <si>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</si>
  <si>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</si>
  <si>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</si>
  <si>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</si>
  <si>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</si>
  <si>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</si>
  <si>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</si>
  <si>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</si>
  <si>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</si>
  <si>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</si>
  <si>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</si>
  <si>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</si>
  <si>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</si>
  <si>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</si>
  <si>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</si>
  <si>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</si>
  <si>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</si>
  <si>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</si>
  <si>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</si>
  <si>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</si>
  <si>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</si>
  <si>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</si>
  <si>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</si>
  <si>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</si>
  <si>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</si>
  <si>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</si>
  <si>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</si>
  <si>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</si>
  <si>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</si>
  <si>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</si>
  <si>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</si>
  <si>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</si>
  <si>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</si>
  <si>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</si>
  <si>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</si>
  <si>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</si>
  <si>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</si>
  <si>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</si>
  <si>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</si>
  <si>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</si>
  <si>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</si>
  <si>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</si>
  <si>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</si>
  <si>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</si>
  <si>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</si>
  <si>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</si>
  <si>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</si>
  <si>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</si>
  <si>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</si>
  <si>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</si>
  <si>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</si>
  <si>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</si>
  <si>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</si>
  <si>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</si>
  <si>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</si>
  <si>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</si>
  <si>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</si>
  <si>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</si>
  <si>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</si>
  <si>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</si>
  <si>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</si>
  <si>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</si>
  <si>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</si>
  <si>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</si>
  <si>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</si>
  <si>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</si>
  <si>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</si>
  <si>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</si>
  <si>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</si>
  <si>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</si>
  <si>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</si>
  <si>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</si>
  <si>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</si>
  <si>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</si>
  <si>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</si>
  <si>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</si>
  <si>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</si>
  <si>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</si>
  <si>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</si>
  <si>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</si>
  <si>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</si>
  <si>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</si>
  <si>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</si>
  <si>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</si>
  <si>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</si>
  <si>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</si>
  <si>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</si>
  <si>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</si>
  <si>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</si>
  <si>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</si>
  <si>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</si>
  <si>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</si>
  <si>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</si>
  <si>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</si>
  <si>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</si>
  <si>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</si>
  <si>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</si>
  <si>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</si>
  <si>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</si>
  <si>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</si>
  <si>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</si>
  <si>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</si>
  <si>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</si>
  <si>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</si>
  <si>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</si>
  <si>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</si>
  <si>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</si>
  <si>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</si>
  <si>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</si>
  <si>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</si>
  <si>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</si>
  <si>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</si>
  <si>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</si>
  <si>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</si>
  <si>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</si>
  <si>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</si>
  <si>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</si>
  <si>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</si>
  <si>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</si>
  <si>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</si>
  <si>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</si>
  <si>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</si>
  <si>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</si>
  <si>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</si>
  <si>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</si>
  <si>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</si>
  <si>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</si>
  <si>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</si>
  <si>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</si>
  <si>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</si>
  <si>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</si>
  <si>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</si>
  <si>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</si>
  <si>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</si>
  <si>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</si>
  <si>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</si>
  <si>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</si>
  <si>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</si>
  <si>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</si>
  <si>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</si>
  <si>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</si>
  <si>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</si>
  <si>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</si>
  <si>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</si>
  <si>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</si>
  <si>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</si>
  <si>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</si>
  <si>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</si>
  <si>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</si>
  <si>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</si>
  <si>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</si>
  <si>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</si>
  <si>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</si>
  <si>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</si>
  <si>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</si>
  <si>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</si>
  <si>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</si>
  <si>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</si>
  <si>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</si>
  <si>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</si>
  <si>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</si>
  <si>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</si>
  <si>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</si>
  <si>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</si>
  <si>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</si>
  <si>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</si>
  <si>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</si>
  <si>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</si>
  <si>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</si>
  <si>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</si>
  <si>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</si>
  <si>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</si>
  <si>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</si>
  <si>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</si>
  <si>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</si>
  <si>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</si>
  <si>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</si>
  <si>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</si>
  <si>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</si>
  <si>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</si>
  <si>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</si>
  <si>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</si>
  <si>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</si>
  <si>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</si>
  <si>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</si>
  <si>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</si>
  <si>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</si>
  <si>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</si>
  <si>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</si>
  <si>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</si>
  <si>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</si>
  <si>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</si>
  <si>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</si>
  <si>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</si>
  <si>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</si>
  <si>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</si>
  <si>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</si>
  <si>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</si>
  <si>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</si>
  <si>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</si>
  <si>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</si>
  <si>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</si>
  <si>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</si>
  <si>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</si>
  <si>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</si>
  <si>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</si>
  <si>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</si>
  <si>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</si>
  <si>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</si>
  <si>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</si>
  <si>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</si>
  <si>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</si>
  <si>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</si>
  <si>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</si>
  <si>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</si>
  <si>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</si>
  <si>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</si>
  <si>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</si>
  <si>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</si>
  <si>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</si>
  <si>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</si>
  <si>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</si>
  <si>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</si>
  <si>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</si>
  <si>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</si>
  <si>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</si>
  <si>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</si>
  <si>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</si>
  <si>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</si>
  <si>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</si>
  <si>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</si>
  <si>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</si>
  <si>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</si>
  <si>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</si>
  <si>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</si>
  <si>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</si>
  <si>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</si>
  <si>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</si>
  <si>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</si>
  <si>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</si>
  <si>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</si>
  <si>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</si>
  <si>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</si>
  <si>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</si>
  <si>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</si>
  <si>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</si>
  <si>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</si>
  <si>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</si>
  <si>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</si>
  <si>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</si>
  <si>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</si>
  <si>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</si>
  <si>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</si>
  <si>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</si>
  <si>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</si>
  <si>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</si>
  <si>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</si>
  <si>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</si>
  <si>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</si>
  <si>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</si>
  <si>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</si>
  <si>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</si>
  <si>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</si>
  <si>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</si>
  <si>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</si>
  <si>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</si>
  <si>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</si>
  <si>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</si>
  <si>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</si>
  <si>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</si>
  <si>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</si>
  <si>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</si>
  <si>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</si>
  <si>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</si>
  <si>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</si>
  <si>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</si>
  <si>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</si>
  <si>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</si>
  <si>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</si>
  <si>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</si>
  <si>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</si>
  <si>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</si>
  <si>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</si>
  <si>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</si>
  <si>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</si>
  <si>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</si>
  <si>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</si>
  <si>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</si>
  <si>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</si>
  <si>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</si>
  <si>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</si>
  <si>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</si>
  <si>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</si>
  <si>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</si>
  <si>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</si>
  <si>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</si>
  <si>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</si>
  <si>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</si>
  <si>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</si>
  <si>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</si>
  <si>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</si>
  <si>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</si>
  <si>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</si>
  <si>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</si>
  <si>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</si>
  <si>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</si>
  <si>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</si>
  <si>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</si>
  <si>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</si>
  <si>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</si>
  <si>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</si>
  <si>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</si>
  <si>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</si>
  <si>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</si>
  <si>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</si>
  <si>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</si>
  <si>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</si>
  <si>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</si>
  <si>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</si>
  <si>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</si>
  <si>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</si>
  <si>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</si>
  <si>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</si>
  <si>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</si>
  <si>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</si>
  <si>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</si>
  <si>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</si>
  <si>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</si>
  <si>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</si>
  <si>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</si>
  <si>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</si>
  <si>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</si>
  <si>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</si>
  <si>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</si>
  <si>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</si>
  <si>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</si>
  <si>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</si>
  <si>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</si>
  <si>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</si>
  <si>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</si>
  <si>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</si>
  <si>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</si>
  <si>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</si>
  <si>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</si>
  <si>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</si>
  <si>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</si>
  <si>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</si>
  <si>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</si>
  <si>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</si>
  <si>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</si>
  <si>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</si>
  <si>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</si>
  <si>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</si>
  <si>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</si>
  <si>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</si>
  <si>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</si>
  <si>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</si>
  <si>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</si>
  <si>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</si>
  <si>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</si>
  <si>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</si>
  <si>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</si>
  <si>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</si>
  <si>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</si>
  <si>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</si>
  <si>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</si>
  <si>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</si>
  <si>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</si>
  <si>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</si>
  <si>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</si>
  <si>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</si>
  <si>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</si>
  <si>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</si>
  <si>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</si>
  <si>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</si>
  <si>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</si>
  <si>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</si>
  <si>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</si>
  <si>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</si>
  <si>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</si>
  <si>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</si>
  <si>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</si>
  <si>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</si>
  <si>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</si>
  <si>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</si>
  <si>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</si>
  <si>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</si>
  <si>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</si>
  <si>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</si>
  <si>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</si>
  <si>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</si>
  <si>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</si>
  <si>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</si>
  <si>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</si>
  <si>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</si>
  <si>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</si>
  <si>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</si>
  <si>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</si>
  <si>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</si>
  <si>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</si>
  <si>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</si>
  <si>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</si>
  <si>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</si>
  <si>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</si>
  <si>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</si>
  <si>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</si>
  <si>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</si>
  <si>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</si>
  <si>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</si>
  <si>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</si>
  <si>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</si>
  <si>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</si>
  <si>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</si>
  <si>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</si>
  <si>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</si>
  <si>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</si>
  <si>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</si>
  <si>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</si>
  <si>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</si>
  <si>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</si>
  <si>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</si>
  <si>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</si>
  <si>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</si>
  <si>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</si>
  <si>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</si>
  <si>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</si>
  <si>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</si>
  <si>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</si>
  <si>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</si>
  <si>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</si>
  <si>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</si>
  <si>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</si>
  <si>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</si>
  <si>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</si>
  <si>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</si>
  <si>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</si>
  <si>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</si>
  <si>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</si>
  <si>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</si>
  <si>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</si>
  <si>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</si>
  <si>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</si>
  <si>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</si>
  <si>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</si>
  <si>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</si>
  <si>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</si>
  <si>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</si>
  <si>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</si>
  <si>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</si>
  <si>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</si>
  <si>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</si>
  <si>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</si>
  <si>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</si>
  <si>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</si>
  <si>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</si>
  <si>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</si>
  <si>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</si>
  <si>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</si>
  <si>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</si>
  <si>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</si>
  <si>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</si>
  <si>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</si>
  <si>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</si>
  <si>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</si>
  <si>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</si>
  <si>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</si>
  <si>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</si>
  <si>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</si>
  <si>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</si>
  <si>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</si>
  <si>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</si>
  <si>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</si>
  <si>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</si>
  <si>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</si>
  <si>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</si>
  <si>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</si>
  <si>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</si>
  <si>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</si>
  <si>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</si>
  <si>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</si>
  <si>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</si>
  <si>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</si>
  <si>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</si>
  <si>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</si>
  <si>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</si>
  <si>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</si>
  <si>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</si>
  <si>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</si>
  <si>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</si>
  <si>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</si>
  <si>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</si>
  <si>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</si>
  <si>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</si>
  <si>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</si>
  <si>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</si>
  <si>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</si>
  <si>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</si>
  <si>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</si>
  <si>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</si>
  <si>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</si>
  <si>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</si>
  <si>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</si>
  <si>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</si>
  <si>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</si>
  <si>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</si>
  <si>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</si>
  <si>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</si>
  <si>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</si>
  <si>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</si>
  <si>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</si>
  <si>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</si>
  <si>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</si>
  <si>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</si>
  <si>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</si>
  <si>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</si>
  <si>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</si>
  <si>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</si>
  <si>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</si>
  <si>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</si>
  <si>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</si>
  <si>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</si>
  <si>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</si>
  <si>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</si>
  <si>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</si>
  <si>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</si>
  <si>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</si>
  <si>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</si>
  <si>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</si>
  <si>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</si>
  <si>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</si>
  <si>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</si>
  <si>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</si>
  <si>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</si>
  <si>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</si>
  <si>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</si>
  <si>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</si>
  <si>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</si>
  <si>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</si>
  <si>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</si>
  <si>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</si>
  <si>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</si>
  <si>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</si>
  <si>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</si>
  <si>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</si>
  <si>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</si>
  <si>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</si>
  <si>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</si>
  <si>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</si>
  <si>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</si>
  <si>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</si>
  <si>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</si>
  <si>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</si>
  <si>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</si>
  <si>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</si>
  <si>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</si>
  <si>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</si>
  <si>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</si>
  <si>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</si>
  <si>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</si>
  <si>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</si>
  <si>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</si>
  <si>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</si>
  <si>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</si>
  <si>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</si>
  <si>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</si>
  <si>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</si>
  <si>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</si>
  <si>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</si>
  <si>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</si>
  <si>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</si>
  <si>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</si>
  <si>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</si>
  <si>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</si>
  <si>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</si>
  <si>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</si>
  <si>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</si>
  <si>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</si>
  <si>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</si>
  <si>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</si>
  <si>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</si>
  <si>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</si>
  <si>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</si>
  <si>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</si>
  <si>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</si>
  <si>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</si>
  <si>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</si>
  <si>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</si>
  <si>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</si>
  <si>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</si>
  <si>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</si>
  <si>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</si>
  <si>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</si>
  <si>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</si>
  <si>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</si>
  <si>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</si>
  <si>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</si>
  <si>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</si>
  <si>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</si>
  <si>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</si>
  <si>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</si>
  <si>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</si>
  <si>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</si>
  <si>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</si>
  <si>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</si>
  <si>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</si>
  <si>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</si>
  <si>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</si>
  <si>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</si>
  <si>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</si>
  <si>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</si>
  <si>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</si>
  <si>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</si>
  <si>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</si>
  <si>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</si>
  <si>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</si>
  <si>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</si>
  <si>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</si>
  <si>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</si>
  <si>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</si>
  <si>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</si>
  <si>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</si>
  <si>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</si>
  <si>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</si>
  <si>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</si>
  <si>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</si>
  <si>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</si>
  <si>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</si>
  <si>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</si>
  <si>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</si>
  <si>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</si>
  <si>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</si>
  <si>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</si>
  <si>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</si>
  <si>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</si>
  <si>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</si>
  <si>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</si>
  <si>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</si>
  <si>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</si>
  <si>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</si>
  <si>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</si>
  <si>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</si>
  <si>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</si>
  <si>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</si>
  <si>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</si>
  <si>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</si>
  <si>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</si>
  <si>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</si>
  <si>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</si>
  <si>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</si>
  <si>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</si>
  <si>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</si>
  <si>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</si>
  <si>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</si>
  <si>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</si>
  <si>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</si>
  <si>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</si>
  <si>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</si>
  <si>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</si>
  <si>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</si>
  <si>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</si>
  <si>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</si>
  <si>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</si>
  <si>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</si>
  <si>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</si>
  <si>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</si>
  <si>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</si>
  <si>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</si>
  <si>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</si>
  <si>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</si>
  <si>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</si>
  <si>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</si>
  <si>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</si>
  <si>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</si>
  <si>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</si>
  <si>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</si>
  <si>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</si>
  <si>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</si>
  <si>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</si>
  <si>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</si>
  <si>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</si>
  <si>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</si>
  <si>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</si>
  <si>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</si>
  <si>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</si>
  <si>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</si>
  <si>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</si>
  <si>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</si>
  <si>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</si>
  <si>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</si>
  <si>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</si>
  <si>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</si>
  <si>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</si>
  <si>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</si>
  <si>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</si>
  <si>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</si>
  <si>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</si>
  <si>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</si>
  <si>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</si>
  <si>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</si>
  <si>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</si>
  <si>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</si>
  <si>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</si>
  <si>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</si>
  <si>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</si>
  <si>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</si>
  <si>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</si>
  <si>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</si>
  <si>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</si>
  <si>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</si>
  <si>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</si>
  <si>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</si>
  <si>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</si>
  <si>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</si>
  <si>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</si>
  <si>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</si>
  <si>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</si>
  <si>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</si>
  <si>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</si>
  <si>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</si>
  <si>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</si>
  <si>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</si>
  <si>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</si>
  <si>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</si>
  <si>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</si>
  <si>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</si>
  <si>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</si>
  <si>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</si>
  <si>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</si>
  <si>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</si>
  <si>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</si>
  <si>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</si>
  <si>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</si>
  <si>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</si>
  <si>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</si>
  <si>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</si>
  <si>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</si>
  <si>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</si>
  <si>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</si>
  <si>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</si>
  <si>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</si>
  <si>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</si>
  <si>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</si>
  <si>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</si>
  <si>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</si>
  <si>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</si>
  <si>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</si>
  <si>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</si>
  <si>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</si>
  <si>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</si>
  <si>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</si>
  <si>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</si>
  <si>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</si>
  <si>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</si>
  <si>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</si>
  <si>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</si>
  <si>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</si>
  <si>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</si>
  <si>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</si>
  <si>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</si>
  <si>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</si>
  <si>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</si>
  <si>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</si>
  <si>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</si>
  <si>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</si>
  <si>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</si>
  <si>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</si>
  <si>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</si>
  <si>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</si>
  <si>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</si>
  <si>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</si>
  <si>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</si>
  <si>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</si>
  <si>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</si>
  <si>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</si>
  <si>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</si>
  <si>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</si>
  <si>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</si>
  <si>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</si>
  <si>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</si>
  <si>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</si>
  <si>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</si>
  <si>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</si>
  <si>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</si>
  <si>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</si>
  <si>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</si>
  <si>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</si>
  <si>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</si>
  <si>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</si>
  <si>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</si>
  <si>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</si>
  <si>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</si>
  <si>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</si>
  <si>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</si>
  <si>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</si>
  <si>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</si>
  <si>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</si>
  <si>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</si>
  <si>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</si>
  <si>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</si>
  <si>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</si>
  <si>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</si>
  <si>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</si>
  <si>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</si>
  <si>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</si>
  <si>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</si>
  <si>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</si>
  <si>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</si>
  <si>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</si>
  <si>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</si>
  <si>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</si>
  <si>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</si>
  <si>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</si>
  <si>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</si>
  <si>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</si>
  <si>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</si>
  <si>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</si>
  <si>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</si>
  <si>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</si>
  <si>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</si>
  <si>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</si>
  <si>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</si>
  <si>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</si>
  <si>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</si>
  <si>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</si>
  <si>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</si>
  <si>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</si>
  <si>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</si>
  <si>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</si>
  <si>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</si>
  <si>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</si>
  <si>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</si>
  <si>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</si>
  <si>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</si>
  <si>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</si>
  <si>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</si>
  <si>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</si>
  <si>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</si>
  <si>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</si>
  <si>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</si>
  <si>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</si>
  <si>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</si>
  <si>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</si>
  <si>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</si>
  <si>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</si>
  <si>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</si>
  <si>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</si>
  <si>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</si>
  <si>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</si>
  <si>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</si>
  <si>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</si>
  <si>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</si>
  <si>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</si>
  <si>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</si>
  <si>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</si>
  <si>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</si>
  <si>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</si>
  <si>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</si>
  <si>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</si>
  <si>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</si>
  <si>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</si>
  <si>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</si>
  <si>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</si>
  <si>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</si>
  <si>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</si>
  <si>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</si>
  <si>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</si>
  <si>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</si>
  <si>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</si>
  <si>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</si>
  <si>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</si>
  <si>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</si>
  <si>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</si>
  <si>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</si>
  <si>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</si>
  <si>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</si>
  <si>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</si>
  <si>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</si>
  <si>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</si>
  <si>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</si>
  <si>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</si>
  <si>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</si>
  <si>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</si>
  <si>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</si>
  <si>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</si>
  <si>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</si>
  <si>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</si>
  <si>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</si>
  <si>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</si>
  <si>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</si>
  <si>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</si>
  <si>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</si>
  <si>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</si>
  <si>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</si>
  <si>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</si>
  <si>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</si>
  <si>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</si>
  <si>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</si>
  <si>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</si>
  <si>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</si>
  <si>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</si>
  <si>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</si>
  <si>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</si>
  <si>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</si>
  <si>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</si>
  <si>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</si>
  <si>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</si>
  <si>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</si>
  <si>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</si>
  <si>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</si>
  <si>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</si>
  <si>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</si>
  <si>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</si>
  <si>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</si>
  <si>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</si>
  <si>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</si>
  <si>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</si>
  <si>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</si>
  <si>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</si>
  <si>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</si>
  <si>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</si>
  <si>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</si>
  <si>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</si>
  <si>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</si>
  <si>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</si>
  <si>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</si>
  <si>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</si>
  <si>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</si>
  <si>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</si>
  <si>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</si>
  <si>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</si>
  <si>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</si>
  <si>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</si>
  <si>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</si>
  <si>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</si>
  <si>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</si>
  <si>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</si>
  <si>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</si>
  <si>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</si>
  <si>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</si>
  <si>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</si>
  <si>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</si>
  <si>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</si>
  <si>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</si>
  <si>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</si>
  <si>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</si>
  <si>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</si>
  <si>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</si>
  <si>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</si>
  <si>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</si>
  <si>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</si>
  <si>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</si>
  <si>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</si>
  <si>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</si>
  <si>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</si>
  <si>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</si>
  <si>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</si>
  <si>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</si>
  <si>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</si>
  <si>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</si>
  <si>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</si>
  <si>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</si>
  <si>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</si>
  <si>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</si>
  <si>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</si>
  <si>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</si>
  <si>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</si>
  <si>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</si>
  <si>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</si>
  <si>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</si>
  <si>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</si>
  <si>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</si>
  <si>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</si>
  <si>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</si>
  <si>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</si>
  <si>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</si>
  <si>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</si>
  <si>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</si>
  <si>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</si>
  <si>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</si>
  <si>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</si>
  <si>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</si>
  <si>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</si>
  <si>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</si>
  <si>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</si>
  <si>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</si>
  <si>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</si>
  <si>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</si>
  <si>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</si>
  <si>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</si>
  <si>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</si>
  <si>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</si>
  <si>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</si>
  <si>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</si>
  <si>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</si>
  <si>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</si>
  <si>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</si>
  <si>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</si>
  <si>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</si>
  <si>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</si>
  <si>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</si>
  <si>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</si>
  <si>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</si>
  <si>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</si>
  <si>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</si>
  <si>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</si>
  <si>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</si>
  <si>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</si>
  <si>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</si>
  <si>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</si>
  <si>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</si>
  <si>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</si>
  <si>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</si>
  <si>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</si>
  <si>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</si>
  <si>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</si>
  <si>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</si>
  <si>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</si>
  <si>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</si>
  <si>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</si>
  <si>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</si>
  <si>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</si>
  <si>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</si>
  <si>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</si>
  <si>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</si>
  <si>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</si>
  <si>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</si>
  <si>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</si>
  <si>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</si>
  <si>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</si>
  <si>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</si>
  <si>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</si>
  <si>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</si>
  <si>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</si>
  <si>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</si>
  <si>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</si>
  <si>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</si>
  <si>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</si>
  <si>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</si>
  <si>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</si>
  <si>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</si>
  <si>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</si>
  <si>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</si>
  <si>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</si>
  <si>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</si>
  <si>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</si>
  <si>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</si>
  <si>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</si>
  <si>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</si>
  <si>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</si>
  <si>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</si>
  <si>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</si>
  <si>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</si>
  <si>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</si>
  <si>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</si>
  <si>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</si>
  <si>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</si>
  <si>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</si>
  <si>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</si>
  <si>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</si>
  <si>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</si>
  <si>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</si>
  <si>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</si>
  <si>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</si>
  <si>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</si>
  <si>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</si>
  <si>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</si>
  <si>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</si>
  <si>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</si>
  <si>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</si>
  <si>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</si>
  <si>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</si>
  <si>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</si>
  <si>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</si>
  <si>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</si>
  <si>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</si>
  <si>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</si>
  <si>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</si>
  <si>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</si>
  <si>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</si>
  <si>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</si>
  <si>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</si>
  <si>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</si>
  <si>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</si>
  <si>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</si>
  <si>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</si>
  <si>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</si>
  <si>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</si>
  <si>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</si>
  <si>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</si>
  <si>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</si>
  <si>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</si>
  <si>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</si>
  <si>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</si>
  <si>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</si>
  <si>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</si>
  <si>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</si>
  <si>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</si>
  <si>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</si>
  <si>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</si>
  <si>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</si>
  <si>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</si>
  <si>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</si>
  <si>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</si>
  <si>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</si>
  <si>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</si>
  <si>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</si>
  <si>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</si>
  <si>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</si>
  <si>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</si>
  <si>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</si>
  <si>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</si>
  <si>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</si>
  <si>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</si>
  <si>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</si>
  <si>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</si>
  <si>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</si>
  <si>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</si>
  <si>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</si>
  <si>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</si>
  <si>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</si>
  <si>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</si>
  <si>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</si>
  <si>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</si>
  <si>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</si>
  <si>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</si>
  <si>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</si>
  <si>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</si>
  <si>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</si>
  <si>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</si>
  <si>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</si>
  <si>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</si>
  <si>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</si>
  <si>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</si>
  <si>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</si>
  <si>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</si>
  <si>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</si>
  <si>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</si>
  <si>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</si>
  <si>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</si>
  <si>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</si>
  <si>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</si>
  <si>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</si>
  <si>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</si>
  <si>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</si>
  <si>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</si>
  <si>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</si>
  <si>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</si>
  <si>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</si>
  <si>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</si>
  <si>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</si>
  <si>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</si>
  <si>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</si>
  <si>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</si>
  <si>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</si>
  <si>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</si>
  <si>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</si>
  <si>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</si>
  <si>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</si>
  <si>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</si>
  <si>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</si>
  <si>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</si>
  <si>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</si>
  <si>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</si>
  <si>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</si>
  <si>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</si>
  <si>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</si>
  <si>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</si>
  <si>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</si>
  <si>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</si>
  <si>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</si>
  <si>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</si>
  <si>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</si>
  <si>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</si>
  <si>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</si>
  <si>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</si>
  <si>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</si>
  <si>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</si>
  <si>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</si>
  <si>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</si>
  <si>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</si>
  <si>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</si>
  <si>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</si>
  <si>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</si>
  <si>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</si>
  <si>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</si>
  <si>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</si>
  <si>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</si>
  <si>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</si>
  <si>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</si>
  <si>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</si>
  <si>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</si>
  <si>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</si>
  <si>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</si>
  <si>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</si>
  <si>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</si>
  <si>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</si>
  <si>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</si>
  <si>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</si>
  <si>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</si>
  <si>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</si>
  <si>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</si>
  <si>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</si>
  <si>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</si>
  <si>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</si>
  <si>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</si>
  <si>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</si>
  <si>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</si>
  <si>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</si>
  <si>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</si>
  <si>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</si>
  <si>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</si>
  <si>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</si>
  <si>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</si>
  <si>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</si>
  <si>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</si>
  <si>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</si>
  <si>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</si>
  <si>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</si>
  <si>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</si>
  <si>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</si>
  <si>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</si>
  <si>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</si>
  <si>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</si>
  <si>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</si>
  <si>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</si>
  <si>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</si>
  <si>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</si>
  <si>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</si>
  <si>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</si>
  <si>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</si>
  <si>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</si>
  <si>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</si>
  <si>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</si>
  <si>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</si>
  <si>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</si>
  <si>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</si>
  <si>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</si>
  <si>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</si>
  <si>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</si>
  <si>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</si>
  <si>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</si>
  <si>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</si>
  <si>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</si>
  <si>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</si>
  <si>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</si>
  <si>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</si>
  <si>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</si>
  <si>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</si>
  <si>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</si>
  <si>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</si>
  <si>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</si>
  <si>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</si>
  <si>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</si>
  <si>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</si>
  <si>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</si>
  <si>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</si>
  <si>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</si>
  <si>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</si>
  <si>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</si>
  <si>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</si>
  <si>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</si>
  <si>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</si>
  <si>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</si>
  <si>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</si>
  <si>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</si>
  <si>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</si>
  <si>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</si>
  <si>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</si>
  <si>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</si>
  <si>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</si>
  <si>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</si>
  <si>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</si>
  <si>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</si>
  <si>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</si>
  <si>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</si>
  <si>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</si>
  <si>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</si>
  <si>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</si>
  <si>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</si>
  <si>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</si>
  <si>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</si>
  <si>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</si>
  <si>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</si>
  <si>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</si>
  <si>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</si>
  <si>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</si>
  <si>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</si>
  <si>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</si>
  <si>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</si>
  <si>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</si>
  <si>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</si>
  <si>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</si>
  <si>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</si>
  <si>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</si>
  <si>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</si>
  <si>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</si>
  <si>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</si>
  <si>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</si>
  <si>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</si>
  <si>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</si>
  <si>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</si>
  <si>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</si>
  <si>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</si>
  <si>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</si>
  <si>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</si>
  <si>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</si>
  <si>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</si>
  <si>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</si>
  <si>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</si>
  <si>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</si>
  <si>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</si>
  <si>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</si>
  <si>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</si>
  <si>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</si>
  <si>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</si>
  <si>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</si>
  <si>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</si>
  <si>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</si>
  <si>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</si>
  <si>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</si>
  <si>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</si>
  <si>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</si>
  <si>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</si>
  <si>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</si>
  <si>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</si>
  <si>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</si>
  <si>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</si>
  <si>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</si>
  <si>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</si>
  <si>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</si>
  <si>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</si>
  <si>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</si>
  <si>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</si>
  <si>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</si>
  <si>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</si>
  <si>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</si>
  <si>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</si>
  <si>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</si>
  <si>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</si>
  <si>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</si>
  <si>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</si>
  <si>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</si>
  <si>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</si>
  <si>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</si>
  <si>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</si>
  <si>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</si>
  <si>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</si>
  <si>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</si>
  <si>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</si>
  <si>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</si>
  <si>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</si>
  <si>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</si>
  <si>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</si>
  <si>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</si>
  <si>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</si>
  <si>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</si>
  <si>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</si>
  <si>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</si>
  <si>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</si>
  <si>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</si>
  <si>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</si>
  <si>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</si>
  <si>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</si>
  <si>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</si>
  <si>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</si>
  <si>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</si>
  <si>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</si>
  <si>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</si>
  <si>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</si>
  <si>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</si>
  <si>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</si>
  <si>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</si>
  <si>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</si>
  <si>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</si>
  <si>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</si>
  <si>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</si>
  <si>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</si>
  <si>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</si>
  <si>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</si>
  <si>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</si>
  <si>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</si>
  <si>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</si>
  <si>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</si>
  <si>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</si>
  <si>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</si>
  <si>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</si>
  <si>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</si>
  <si>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</si>
  <si>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</si>
  <si>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</si>
  <si>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</si>
  <si>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</si>
  <si>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</si>
  <si>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</si>
  <si>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</si>
  <si>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</si>
  <si>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</si>
  <si>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</si>
  <si>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</si>
  <si>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</si>
  <si>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</si>
  <si>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</si>
  <si>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</si>
  <si>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</si>
  <si>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</si>
  <si>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</si>
  <si>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</si>
  <si>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</si>
  <si>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</si>
  <si>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</si>
  <si>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</si>
  <si>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</si>
  <si>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</si>
  <si>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</si>
  <si>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</si>
  <si>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</si>
  <si>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</si>
  <si>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</si>
  <si>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</si>
  <si>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</si>
  <si>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</si>
  <si>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</si>
  <si>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</si>
  <si>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</si>
  <si>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</si>
  <si>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</si>
  <si>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</si>
  <si>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</si>
  <si>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</si>
  <si>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</si>
  <si>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</si>
  <si>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</si>
  <si>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</si>
  <si>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</si>
  <si>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</si>
  <si>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</si>
  <si>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</si>
  <si>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</si>
  <si>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</si>
  <si>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</si>
  <si>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</si>
  <si>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</si>
  <si>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</si>
  <si>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</si>
  <si>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</si>
  <si>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</si>
  <si>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</si>
  <si>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</si>
  <si>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</si>
  <si>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</si>
  <si>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</si>
  <si>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</si>
  <si>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</si>
  <si>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</si>
  <si>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</si>
  <si>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</si>
  <si>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</si>
  <si>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</si>
  <si>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</si>
  <si>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</si>
  <si>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</si>
  <si>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</si>
  <si>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</si>
  <si>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</si>
  <si>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</si>
  <si>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</si>
  <si>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</si>
  <si>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</si>
  <si>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</si>
  <si>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</si>
  <si>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</si>
  <si>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</si>
  <si>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</si>
  <si>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</si>
  <si>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</si>
  <si>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</si>
  <si>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</si>
  <si>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</si>
  <si>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</si>
  <si>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</si>
  <si>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</si>
  <si>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</si>
  <si>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</si>
  <si>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</si>
  <si>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</si>
  <si>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</si>
  <si>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</si>
  <si>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</si>
  <si>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</si>
  <si>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</si>
  <si>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</si>
  <si>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</si>
  <si>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</si>
  <si>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</si>
  <si>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</si>
  <si>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</si>
  <si>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</si>
  <si>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</si>
  <si>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</si>
  <si>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</si>
  <si>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</si>
  <si>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</si>
  <si>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</si>
  <si>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</si>
  <si>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</si>
  <si>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</si>
  <si>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</si>
  <si>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</si>
  <si>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</si>
  <si>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</si>
  <si>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</si>
  <si>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</si>
  <si>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</si>
  <si>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</si>
  <si>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</si>
  <si>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</si>
  <si>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</si>
  <si>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</si>
  <si>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</si>
  <si>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</si>
  <si>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</si>
  <si>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</si>
  <si>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</si>
  <si>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</si>
  <si>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</si>
  <si>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</si>
  <si>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</si>
  <si>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</si>
  <si>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</si>
  <si>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</si>
  <si>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</si>
  <si>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</si>
  <si>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</si>
  <si>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</si>
  <si>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</si>
  <si>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</si>
  <si>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</si>
  <si>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</si>
  <si>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</si>
  <si>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</si>
  <si>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</si>
  <si>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</si>
  <si>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</si>
  <si>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</si>
  <si>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</si>
  <si>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</si>
  <si>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</si>
  <si>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</si>
  <si>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</si>
  <si>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</si>
  <si>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</si>
  <si>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</si>
  <si>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</si>
  <si>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</si>
  <si>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</si>
  <si>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</si>
  <si>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</si>
  <si>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</si>
  <si>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</si>
  <si>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</si>
  <si>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</si>
  <si>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</si>
  <si>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</si>
  <si>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</si>
  <si>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</si>
  <si>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</si>
  <si>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</si>
  <si>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</si>
  <si>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</si>
  <si>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</si>
  <si>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</si>
  <si>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</si>
  <si>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</si>
  <si>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</si>
  <si>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</si>
  <si>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</si>
  <si>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</si>
  <si>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</si>
  <si>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</si>
  <si>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</si>
  <si>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</si>
  <si>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</si>
  <si>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</si>
  <si>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</si>
  <si>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</si>
  <si>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</si>
  <si>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</si>
  <si>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</si>
  <si>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</si>
  <si>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</si>
  <si>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</si>
  <si>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</si>
  <si>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</si>
  <si>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</si>
  <si>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</si>
  <si>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</si>
  <si>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</si>
  <si>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</si>
  <si>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</si>
  <si>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</si>
  <si>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</si>
  <si>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</si>
  <si>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</si>
  <si>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</si>
  <si>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</si>
  <si>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</si>
  <si>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</si>
  <si>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</si>
  <si>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</si>
  <si>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</si>
  <si>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</si>
  <si>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</si>
  <si>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</si>
  <si>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</si>
  <si>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</si>
  <si>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</si>
  <si>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</si>
  <si>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</si>
  <si>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</si>
  <si>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</si>
  <si>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</si>
  <si>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</si>
  <si>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</si>
  <si>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</si>
  <si>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</si>
  <si>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</si>
  <si>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</si>
  <si>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</si>
  <si>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</si>
  <si>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</si>
  <si>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</si>
  <si>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</si>
  <si>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</si>
  <si>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</si>
  <si>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</si>
  <si>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</si>
  <si>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</si>
  <si>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</si>
  <si>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</si>
  <si>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</si>
  <si>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</si>
  <si>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</si>
  <si>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</si>
  <si>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</si>
  <si>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</si>
  <si>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</si>
  <si>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</si>
  <si>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</si>
  <si>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</si>
  <si>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</si>
  <si>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</si>
  <si>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</si>
  <si>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</si>
  <si>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</si>
  <si>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</si>
  <si>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</si>
  <si>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</si>
  <si>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</si>
  <si>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</si>
  <si>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</si>
  <si>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</si>
  <si>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</si>
  <si>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</si>
  <si>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</si>
  <si>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</si>
  <si>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</si>
  <si>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</si>
  <si>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</si>
  <si>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</si>
  <si>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</si>
  <si>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</si>
  <si>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</si>
  <si>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</si>
  <si>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</si>
  <si>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</si>
  <si>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</si>
  <si>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</si>
  <si>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</si>
  <si>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</si>
  <si>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</si>
  <si>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</si>
  <si>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</si>
  <si>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</si>
  <si>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</si>
  <si>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</si>
  <si>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</si>
  <si>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</si>
  <si>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</si>
  <si>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</si>
  <si>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</si>
  <si>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</si>
  <si>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</si>
  <si>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</si>
  <si>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</si>
  <si>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</si>
  <si>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</si>
  <si>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</si>
  <si>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</si>
  <si>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</si>
  <si>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</si>
  <si>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</si>
  <si>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</si>
  <si>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</si>
  <si>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</si>
  <si>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</si>
  <si>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</si>
  <si>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</si>
  <si>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</si>
  <si>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</si>
  <si>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</si>
  <si>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</si>
  <si>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</si>
  <si>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</si>
  <si>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</si>
  <si>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</si>
  <si>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</si>
  <si>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</si>
  <si>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</si>
  <si>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</si>
  <si>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</si>
  <si>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</si>
  <si>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</si>
  <si>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</si>
  <si>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</si>
  <si>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</si>
  <si>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</si>
  <si>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</si>
  <si>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</si>
  <si>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</si>
  <si>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</si>
  <si>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</si>
  <si>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</si>
  <si>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</si>
  <si>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</si>
  <si>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</si>
  <si>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</si>
  <si>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</si>
  <si>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</si>
  <si>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</si>
  <si>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</si>
  <si>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</si>
  <si>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</si>
  <si>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</si>
  <si>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</si>
  <si>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</si>
  <si>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</si>
  <si>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</si>
  <si>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</si>
  <si>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</si>
  <si>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</si>
  <si>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</si>
  <si>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</si>
  <si>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</si>
  <si>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</si>
  <si>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</si>
  <si>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</si>
  <si>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</si>
  <si>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</si>
  <si>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</si>
  <si>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</si>
  <si>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</si>
  <si>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</si>
  <si>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</si>
  <si>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</si>
  <si>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</si>
  <si>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</si>
  <si>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</si>
  <si>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</si>
  <si>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</si>
  <si>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</si>
  <si>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</si>
  <si>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</si>
  <si>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</si>
  <si>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</si>
  <si>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</si>
  <si>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</si>
  <si>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</si>
  <si>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</si>
  <si>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</si>
  <si>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</si>
  <si>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</si>
  <si>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</si>
  <si>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</si>
  <si>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</si>
  <si>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</si>
  <si>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</si>
  <si>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</si>
  <si>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</si>
  <si>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</si>
  <si>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</si>
  <si>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</si>
  <si>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</si>
  <si>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</si>
  <si>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</si>
  <si>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</si>
  <si>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</si>
  <si>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</si>
  <si>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</si>
  <si>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</si>
  <si>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</si>
  <si>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</si>
  <si>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</si>
  <si>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</si>
  <si>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</si>
  <si>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</si>
  <si>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</si>
  <si>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</si>
  <si>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</si>
  <si>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</si>
  <si>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</si>
  <si>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</si>
  <si>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</si>
  <si>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</si>
  <si>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</si>
  <si>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</si>
  <si>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</si>
  <si>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</si>
  <si>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</si>
  <si>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</si>
  <si>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</si>
  <si>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</si>
  <si>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</si>
  <si>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</si>
  <si>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</si>
  <si>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</si>
  <si>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</si>
  <si>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</si>
  <si>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</si>
  <si>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</si>
  <si>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</si>
  <si>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</si>
  <si>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</si>
  <si>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</si>
  <si>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</si>
  <si>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</si>
  <si>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</si>
  <si>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</si>
  <si>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</si>
  <si>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</si>
  <si>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</si>
  <si>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</si>
  <si>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</si>
  <si>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</si>
  <si>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</si>
  <si>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</si>
  <si>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</si>
  <si>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</si>
  <si>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</si>
  <si>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</si>
  <si>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</si>
  <si>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</si>
  <si>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</si>
  <si>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</si>
  <si>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</si>
  <si>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</si>
  <si>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</si>
  <si>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</si>
  <si>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</si>
  <si>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</si>
  <si>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</si>
  <si>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</si>
  <si>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</si>
  <si>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</si>
  <si>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</si>
  <si>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</si>
  <si>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</si>
  <si>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</si>
  <si>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</si>
  <si>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</si>
  <si>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</si>
  <si>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</si>
  <si>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</si>
  <si>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</si>
  <si>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</si>
  <si>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</si>
  <si>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</si>
  <si>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</si>
  <si>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</si>
  <si>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</si>
  <si>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</si>
  <si>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</si>
  <si>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</si>
  <si>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</si>
  <si>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</si>
  <si>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</si>
  <si>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</si>
  <si>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</si>
  <si>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</si>
  <si>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</si>
  <si>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</si>
  <si>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</si>
  <si>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</si>
  <si>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</si>
  <si>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</si>
  <si>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</si>
  <si>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</si>
  <si>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</si>
  <si>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</si>
  <si>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</si>
  <si>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</si>
  <si>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</si>
  <si>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</si>
  <si>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</si>
  <si>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</si>
  <si>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</si>
  <si>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</si>
  <si>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</si>
  <si>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</si>
  <si>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</si>
  <si>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</si>
  <si>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</si>
  <si>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</si>
  <si>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</si>
  <si>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</si>
  <si>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</si>
  <si>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</si>
  <si>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</si>
  <si>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</si>
  <si>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</si>
  <si>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</si>
  <si>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</si>
  <si>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</si>
  <si>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</si>
  <si>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</si>
  <si>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</si>
  <si>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</si>
  <si>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</si>
  <si>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</si>
  <si>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</si>
  <si>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</si>
  <si>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</si>
  <si>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</si>
  <si>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</si>
  <si>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</si>
  <si>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</si>
  <si>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</si>
  <si>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</si>
  <si>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</si>
  <si>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</si>
  <si>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</si>
  <si>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</si>
  <si>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</si>
  <si>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</si>
  <si>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</si>
  <si>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</si>
  <si>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</si>
  <si>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</si>
  <si>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</si>
  <si>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</si>
  <si>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</si>
  <si>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</si>
  <si>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</si>
  <si>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</si>
  <si>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</si>
  <si>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</si>
  <si>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</si>
  <si>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</si>
  <si>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</si>
  <si>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</si>
  <si>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</si>
  <si>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</si>
  <si>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</si>
  <si>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</si>
  <si>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</si>
  <si>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</si>
  <si>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</si>
  <si>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</si>
  <si>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</si>
  <si>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</si>
  <si>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</si>
  <si>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</si>
  <si>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</si>
  <si>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</si>
  <si>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</si>
  <si>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</si>
  <si>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</si>
  <si>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</si>
  <si>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</si>
  <si>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</si>
  <si>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</si>
  <si>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</si>
  <si>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</si>
  <si>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</si>
  <si>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</si>
  <si>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</si>
  <si>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</si>
  <si>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</si>
  <si>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</si>
  <si>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</si>
  <si>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</si>
  <si>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</si>
  <si>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</si>
  <si>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</si>
  <si>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</si>
  <si>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</si>
  <si>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</si>
  <si>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</si>
  <si>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</si>
  <si>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</si>
  <si>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</si>
  <si>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</si>
  <si>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</si>
  <si>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</si>
  <si>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</si>
  <si>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</si>
  <si>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</si>
  <si>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</si>
  <si>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</si>
  <si>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</si>
  <si>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</si>
  <si>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</si>
  <si>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</si>
  <si>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</si>
  <si>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</si>
  <si>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</si>
  <si>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</si>
  <si>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</si>
  <si>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</si>
  <si>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</si>
  <si>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</si>
  <si>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</si>
  <si>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</si>
  <si>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</si>
  <si>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</si>
  <si>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</si>
  <si>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</si>
  <si>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</si>
  <si>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</si>
  <si>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</si>
  <si>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</si>
  <si>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</si>
  <si>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</si>
  <si>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</si>
  <si>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</si>
  <si>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</si>
  <si>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</si>
  <si>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</si>
  <si>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</si>
  <si>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</si>
  <si>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</si>
  <si>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</si>
  <si>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</si>
  <si>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</si>
  <si>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</si>
  <si>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</si>
  <si>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</si>
  <si>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</si>
  <si>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</si>
  <si>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</si>
  <si>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</si>
  <si>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</si>
  <si>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</si>
  <si>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</si>
  <si>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</si>
  <si>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</si>
  <si>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</si>
  <si>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</si>
  <si>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</si>
  <si>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</si>
  <si>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</si>
  <si>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</si>
  <si>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</si>
  <si>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</si>
  <si>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</si>
  <si>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</si>
  <si>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</si>
  <si>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</si>
  <si>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</si>
  <si>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</si>
  <si>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</si>
  <si>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</si>
  <si>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</si>
  <si>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</si>
  <si>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</si>
  <si>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</si>
  <si>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</si>
  <si>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</si>
  <si>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</si>
  <si>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</si>
  <si>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</si>
  <si>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</si>
  <si>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</si>
  <si>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</si>
  <si>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</si>
  <si>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</si>
  <si>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</si>
  <si>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</si>
  <si>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</si>
  <si>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</si>
  <si>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</si>
  <si>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</si>
  <si>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</si>
  <si>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</si>
  <si>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</si>
  <si>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</si>
  <si>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</si>
  <si>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</si>
  <si>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</si>
  <si>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</si>
  <si>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</si>
  <si>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</si>
  <si>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</si>
  <si>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</si>
  <si>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</si>
  <si>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</si>
  <si>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</si>
  <si>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</si>
  <si>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</si>
  <si>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</si>
  <si>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</si>
  <si>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</si>
  <si>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</si>
  <si>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</si>
  <si>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</si>
  <si>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</si>
  <si>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</si>
  <si>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</si>
  <si>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</si>
  <si>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</si>
  <si>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</si>
  <si>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</si>
  <si>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</si>
  <si>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</si>
  <si>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</si>
  <si>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</si>
  <si>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</si>
  <si>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OLIGOCHAETA</t>
  </si>
  <si>
    <t xml:space="preserve">PhA </t>
  </si>
  <si>
    <t>PhB</t>
  </si>
  <si>
    <t>PhC</t>
  </si>
  <si>
    <t/>
  </si>
  <si>
    <t>D</t>
  </si>
  <si>
    <t>M</t>
  </si>
  <si>
    <t>P</t>
  </si>
  <si>
    <t>05130500</t>
  </si>
  <si>
    <t>Ruisseau de Palmola à Bessières</t>
  </si>
  <si>
    <t>BESSIÈRES</t>
  </si>
  <si>
    <t>31066</t>
  </si>
  <si>
    <t>RCA</t>
  </si>
  <si>
    <t>05130500*14*09*2023</t>
  </si>
  <si>
    <t>LE</t>
  </si>
  <si>
    <t>TP14</t>
  </si>
  <si>
    <t>Ruisseau de Palmola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</si>
</sst>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9">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1" fontId="15" fillId="4" borderId="14" xfId="0" applyNumberFormat="1"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1" t="s">
        <v>6178</v>
      </c>
      <c r="B1" s="282"/>
      <c r="C1" s="104"/>
      <c r="D1" s="104"/>
      <c r="E1" s="104"/>
      <c r="F1" s="104"/>
      <c r="G1" s="104"/>
      <c r="H1" s="104"/>
      <c r="I1" s="105" t="s">
        <v>6179</v>
      </c>
      <c r="J1" s="283" t="s">
        <v>6178</v>
      </c>
      <c r="K1" s="28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5" t="s">
        <v>66</v>
      </c>
      <c r="K5" s="286"/>
      <c r="L5" s="286"/>
      <c r="M5" s="286"/>
      <c r="N5" s="286"/>
      <c r="O5" s="286"/>
      <c r="P5" s="287"/>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8"/>
      <c r="B6" s="291"/>
      <c r="C6" s="291"/>
      <c r="D6" s="294"/>
      <c r="E6" s="297"/>
      <c r="F6" s="297"/>
      <c r="G6" s="297"/>
      <c r="H6" s="300"/>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9"/>
      <c r="B7" s="292"/>
      <c r="C7" s="292"/>
      <c r="D7" s="295"/>
      <c r="E7" s="298"/>
      <c r="F7" s="298"/>
      <c r="G7" s="298"/>
      <c r="H7" s="301"/>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90"/>
      <c r="B8" s="293"/>
      <c r="C8" s="293"/>
      <c r="D8" s="296"/>
      <c r="E8" s="299"/>
      <c r="F8" s="299"/>
      <c r="G8" s="299"/>
      <c r="H8" s="302"/>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3" t="s">
        <v>6251</v>
      </c>
      <c r="F10" s="304"/>
      <c r="G10" s="305"/>
      <c r="H10" s="116"/>
      <c r="I10" s="116"/>
      <c r="J10" s="138" t="s">
        <v>6187</v>
      </c>
      <c r="K10" s="139" t="s">
        <v>6188</v>
      </c>
      <c r="L10" s="140"/>
      <c r="M10" s="140"/>
      <c r="N10" s="140"/>
      <c r="O10" s="141"/>
      <c r="P10" s="142"/>
    </row>
    <row r="11" spans="1:256" ht="12.75" customHeight="1">
      <c r="D11" s="116"/>
      <c r="E11" s="306"/>
      <c r="F11" s="307"/>
      <c r="G11" s="308"/>
      <c r="H11" s="116"/>
      <c r="I11" s="116"/>
      <c r="J11" s="138" t="s">
        <v>72</v>
      </c>
      <c r="K11" s="139" t="s">
        <v>73</v>
      </c>
      <c r="L11" s="140"/>
      <c r="M11" s="140"/>
      <c r="N11" s="140"/>
      <c r="O11" s="141"/>
      <c r="P11" s="142"/>
      <c r="S11" s="116"/>
    </row>
    <row r="12" spans="1:256" ht="14.25" customHeight="1">
      <c r="A12" s="112" t="s">
        <v>35</v>
      </c>
      <c r="B12" s="143" t="s">
        <v>6189</v>
      </c>
      <c r="C12" s="144"/>
      <c r="D12" s="116"/>
      <c r="E12" s="306"/>
      <c r="F12" s="307"/>
      <c r="G12" s="308"/>
      <c r="H12" s="116"/>
      <c r="I12" s="116"/>
      <c r="J12" s="138" t="s">
        <v>76</v>
      </c>
      <c r="K12" s="139" t="s">
        <v>77</v>
      </c>
      <c r="L12" s="140"/>
      <c r="M12" s="140"/>
      <c r="N12" s="140"/>
      <c r="O12" s="141"/>
      <c r="P12" s="142"/>
      <c r="S12" s="116"/>
    </row>
    <row r="13" spans="1:256" ht="14.25" customHeight="1">
      <c r="A13" s="145" t="s">
        <v>35</v>
      </c>
      <c r="B13" s="146" t="s">
        <v>6190</v>
      </c>
      <c r="C13" s="147"/>
      <c r="D13" s="116"/>
      <c r="E13" s="306"/>
      <c r="F13" s="307"/>
      <c r="G13" s="308"/>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9"/>
      <c r="F14" s="310"/>
      <c r="G14" s="311"/>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2"/>
      <c r="B18" s="313"/>
      <c r="C18" s="313"/>
      <c r="D18" s="313"/>
      <c r="E18" s="314"/>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5" t="s">
        <v>11</v>
      </c>
      <c r="B23" s="316"/>
      <c r="C23" s="134" t="s">
        <v>6195</v>
      </c>
      <c r="D23" s="134"/>
      <c r="E23" s="134"/>
      <c r="F23" s="174"/>
      <c r="J23" s="172" t="s">
        <v>95</v>
      </c>
      <c r="K23" s="163"/>
      <c r="L23" s="163"/>
      <c r="M23" s="163"/>
      <c r="N23" s="170"/>
      <c r="O23" s="170"/>
      <c r="P23" s="170"/>
      <c r="Q23" s="170"/>
      <c r="R23" s="171"/>
      <c r="S23" s="106"/>
    </row>
    <row r="24" spans="1:19" ht="14.25" customHeight="1">
      <c r="A24" s="279" t="s">
        <v>14</v>
      </c>
      <c r="B24" s="280"/>
      <c r="C24" s="139" t="s">
        <v>15</v>
      </c>
      <c r="D24" s="139"/>
      <c r="E24" s="139"/>
      <c r="F24" s="175"/>
      <c r="J24" s="172" t="s">
        <v>96</v>
      </c>
      <c r="K24" s="163"/>
      <c r="L24" s="163"/>
      <c r="M24" s="163"/>
      <c r="N24" s="170"/>
      <c r="O24" s="170"/>
      <c r="P24" s="170"/>
      <c r="Q24" s="170"/>
      <c r="R24" s="171"/>
      <c r="S24" s="106"/>
    </row>
    <row r="25" spans="1:19" ht="14.25" customHeight="1">
      <c r="A25" s="279" t="s">
        <v>6196</v>
      </c>
      <c r="B25" s="280"/>
      <c r="C25" s="139" t="s">
        <v>128</v>
      </c>
      <c r="D25" s="139"/>
      <c r="E25" s="139"/>
      <c r="F25" s="175"/>
      <c r="J25" s="172" t="s">
        <v>97</v>
      </c>
      <c r="K25" s="163"/>
      <c r="L25" s="163"/>
      <c r="M25" s="163"/>
      <c r="N25" s="170"/>
      <c r="O25" s="170"/>
      <c r="P25" s="170"/>
      <c r="Q25" s="170"/>
      <c r="R25" s="171"/>
      <c r="S25" s="106"/>
    </row>
    <row r="26" spans="1:19" ht="14.25" customHeight="1">
      <c r="A26" s="279" t="s">
        <v>39</v>
      </c>
      <c r="B26" s="280"/>
      <c r="C26" s="139" t="s">
        <v>6197</v>
      </c>
      <c r="D26" s="139"/>
      <c r="E26" s="139"/>
      <c r="F26" s="175"/>
      <c r="J26" s="172" t="s">
        <v>98</v>
      </c>
      <c r="K26" s="163"/>
      <c r="L26" s="163"/>
      <c r="M26" s="163"/>
      <c r="N26" s="170"/>
      <c r="O26" s="170"/>
      <c r="P26" s="170"/>
      <c r="Q26" s="170"/>
      <c r="R26" s="171"/>
      <c r="S26" s="106"/>
    </row>
    <row r="27" spans="1:19" ht="14.25" customHeight="1">
      <c r="A27" s="279" t="s">
        <v>6182</v>
      </c>
      <c r="B27" s="280"/>
      <c r="C27" s="128" t="s">
        <v>6198</v>
      </c>
      <c r="D27" s="128"/>
      <c r="E27" s="128"/>
      <c r="F27" s="175"/>
      <c r="J27" s="172" t="s">
        <v>99</v>
      </c>
      <c r="K27" s="163"/>
      <c r="L27" s="163"/>
      <c r="M27" s="163"/>
      <c r="N27" s="170"/>
      <c r="O27" s="170"/>
      <c r="P27" s="170"/>
      <c r="Q27" s="170"/>
      <c r="R27" s="171"/>
      <c r="S27" s="106"/>
    </row>
    <row r="28" spans="1:19" ht="14.25" customHeight="1">
      <c r="A28" s="279" t="s">
        <v>6183</v>
      </c>
      <c r="B28" s="280"/>
      <c r="C28" s="128" t="s">
        <v>6199</v>
      </c>
      <c r="D28" s="128"/>
      <c r="E28" s="128"/>
      <c r="F28" s="175"/>
      <c r="J28" s="172" t="s">
        <v>100</v>
      </c>
      <c r="K28" s="163"/>
      <c r="L28" s="163"/>
      <c r="M28" s="163"/>
      <c r="N28" s="170"/>
      <c r="O28" s="170"/>
      <c r="P28" s="170"/>
      <c r="Q28" s="170"/>
      <c r="R28" s="171"/>
      <c r="S28" s="106"/>
    </row>
    <row r="29" spans="1:19" ht="14.25" customHeight="1">
      <c r="A29" s="279" t="s">
        <v>6184</v>
      </c>
      <c r="B29" s="280"/>
      <c r="C29" s="128" t="s">
        <v>6200</v>
      </c>
      <c r="D29" s="128"/>
      <c r="E29" s="128"/>
      <c r="F29" s="175"/>
      <c r="J29" s="172" t="s">
        <v>101</v>
      </c>
      <c r="K29" s="163"/>
      <c r="L29" s="163"/>
      <c r="M29" s="163"/>
      <c r="N29" s="170"/>
      <c r="O29" s="170"/>
      <c r="P29" s="170"/>
      <c r="Q29" s="170"/>
      <c r="R29" s="171"/>
    </row>
    <row r="30" spans="1:19" ht="14.25" customHeight="1">
      <c r="A30" s="279" t="s">
        <v>6185</v>
      </c>
      <c r="B30" s="280"/>
      <c r="C30" s="128" t="s">
        <v>6201</v>
      </c>
      <c r="D30" s="128"/>
      <c r="E30" s="128"/>
      <c r="F30" s="175"/>
      <c r="J30" s="176" t="s">
        <v>102</v>
      </c>
      <c r="K30" s="177"/>
      <c r="L30" s="177"/>
      <c r="M30" s="177"/>
      <c r="N30" s="178"/>
      <c r="O30" s="178"/>
      <c r="P30" s="178"/>
      <c r="Q30" s="178"/>
      <c r="R30" s="179"/>
    </row>
    <row r="31" spans="1:19" ht="14.25" customHeight="1">
      <c r="A31" s="279" t="s">
        <v>6189</v>
      </c>
      <c r="B31" s="280"/>
      <c r="C31" s="128" t="s">
        <v>6202</v>
      </c>
      <c r="D31" s="128"/>
      <c r="E31" s="132"/>
      <c r="F31" s="175"/>
    </row>
    <row r="32" spans="1:19" ht="14.25" customHeight="1">
      <c r="A32" s="279" t="s">
        <v>6190</v>
      </c>
      <c r="B32" s="280"/>
      <c r="C32" s="128" t="s">
        <v>6203</v>
      </c>
      <c r="D32" s="128"/>
      <c r="E32" s="139"/>
      <c r="F32" s="175"/>
      <c r="L32" s="128" t="s">
        <v>5</v>
      </c>
      <c r="M32" s="106"/>
      <c r="N32" s="109"/>
    </row>
    <row r="33" spans="1:17" ht="14.25" customHeight="1">
      <c r="A33" s="138" t="s">
        <v>6191</v>
      </c>
      <c r="B33" s="180"/>
      <c r="C33" s="128" t="s">
        <v>6204</v>
      </c>
      <c r="D33" s="139"/>
      <c r="E33" s="139"/>
      <c r="F33" s="175"/>
      <c r="L33" s="324" t="s">
        <v>70</v>
      </c>
      <c r="M33" s="325"/>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3" t="s">
        <v>6178</v>
      </c>
      <c r="B41" s="284"/>
      <c r="C41" s="104"/>
      <c r="D41" s="104"/>
      <c r="E41" s="104"/>
      <c r="F41" s="104"/>
      <c r="G41" s="105" t="s">
        <v>6211</v>
      </c>
      <c r="H41" s="283" t="s">
        <v>6178</v>
      </c>
      <c r="I41" s="28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6" t="s">
        <v>6213</v>
      </c>
      <c r="I45" s="327"/>
      <c r="J45" s="327"/>
      <c r="K45" s="328"/>
      <c r="L45" s="328"/>
      <c r="M45" s="328"/>
      <c r="N45" s="328"/>
      <c r="O45" s="328"/>
      <c r="P45" s="329"/>
    </row>
    <row r="46" spans="1:17" ht="12" thickBot="1">
      <c r="H46" s="194" t="s">
        <v>51</v>
      </c>
      <c r="I46" s="317" t="s">
        <v>10</v>
      </c>
      <c r="J46" s="318"/>
      <c r="K46" s="319" t="s">
        <v>7</v>
      </c>
      <c r="L46" s="320"/>
      <c r="M46" s="321" t="s">
        <v>4</v>
      </c>
      <c r="N46" s="322"/>
      <c r="O46" s="323" t="s">
        <v>13</v>
      </c>
      <c r="P46" s="320"/>
    </row>
    <row r="47" spans="1:17" ht="12.75" customHeight="1">
      <c r="A47" s="339" t="s">
        <v>6214</v>
      </c>
      <c r="B47" s="340"/>
      <c r="C47" s="340"/>
      <c r="D47" s="340"/>
      <c r="E47" s="340"/>
      <c r="F47" s="340"/>
      <c r="G47" s="341"/>
      <c r="H47" s="345" t="s">
        <v>6215</v>
      </c>
      <c r="I47" s="347" t="s">
        <v>6216</v>
      </c>
      <c r="J47" s="348"/>
      <c r="K47" s="349" t="s">
        <v>6217</v>
      </c>
      <c r="L47" s="331"/>
      <c r="M47" s="330" t="s">
        <v>6218</v>
      </c>
      <c r="N47" s="331"/>
      <c r="O47" s="330" t="s">
        <v>6219</v>
      </c>
      <c r="P47" s="331"/>
    </row>
    <row r="48" spans="1:17" ht="13.5" customHeight="1" thickBot="1">
      <c r="A48" s="342"/>
      <c r="B48" s="343"/>
      <c r="C48" s="343"/>
      <c r="D48" s="343"/>
      <c r="E48" s="343"/>
      <c r="F48" s="343"/>
      <c r="G48" s="344"/>
      <c r="H48" s="346"/>
      <c r="I48" s="332" t="s">
        <v>87</v>
      </c>
      <c r="J48" s="333"/>
      <c r="K48" s="334" t="s">
        <v>83</v>
      </c>
      <c r="L48" s="335"/>
      <c r="M48" s="336" t="s">
        <v>79</v>
      </c>
      <c r="N48" s="335"/>
      <c r="O48" s="336" t="s">
        <v>75</v>
      </c>
      <c r="P48" s="335"/>
    </row>
    <row r="49" spans="1:17" s="196" customFormat="1" ht="13.5" customHeight="1">
      <c r="A49" s="350" t="s">
        <v>6220</v>
      </c>
      <c r="B49" s="352" t="s">
        <v>6221</v>
      </c>
      <c r="C49" s="353" t="s">
        <v>51</v>
      </c>
      <c r="D49" s="355" t="s">
        <v>6222</v>
      </c>
      <c r="E49" s="337" t="s">
        <v>6223</v>
      </c>
      <c r="F49" s="337" t="s">
        <v>6224</v>
      </c>
      <c r="G49" s="337" t="s">
        <v>6225</v>
      </c>
      <c r="H49" s="195"/>
      <c r="I49" s="356" t="s">
        <v>6226</v>
      </c>
      <c r="J49" s="356" t="s">
        <v>6227</v>
      </c>
      <c r="K49" s="358" t="s">
        <v>6226</v>
      </c>
      <c r="L49" s="359" t="s">
        <v>6227</v>
      </c>
      <c r="M49" s="358" t="s">
        <v>6226</v>
      </c>
      <c r="N49" s="359" t="s">
        <v>6227</v>
      </c>
      <c r="O49" s="358" t="s">
        <v>6226</v>
      </c>
      <c r="P49" s="359" t="s">
        <v>6227</v>
      </c>
      <c r="Q49" s="360" t="s">
        <v>6228</v>
      </c>
    </row>
    <row r="50" spans="1:17" s="196" customFormat="1" ht="13.5" customHeight="1" thickBot="1">
      <c r="A50" s="351"/>
      <c r="B50" s="332"/>
      <c r="C50" s="354"/>
      <c r="D50" s="333"/>
      <c r="E50" s="338"/>
      <c r="F50" s="338"/>
      <c r="G50" s="338"/>
      <c r="H50" s="197"/>
      <c r="I50" s="357"/>
      <c r="J50" s="357"/>
      <c r="K50" s="336"/>
      <c r="L50" s="335"/>
      <c r="M50" s="336"/>
      <c r="N50" s="335"/>
      <c r="O50" s="336"/>
      <c r="P50" s="335"/>
      <c r="Q50" s="361"/>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2"/>
      <c r="J63" s="363"/>
      <c r="K63" s="362"/>
      <c r="L63" s="363"/>
      <c r="M63" s="362"/>
      <c r="N63" s="363"/>
      <c r="O63" s="362"/>
      <c r="P63" s="363"/>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L82" sqref="L82"/>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4" t="s">
        <v>17681</v>
      </c>
      <c r="B1" s="365"/>
      <c r="C1" s="365"/>
      <c r="D1" s="365"/>
      <c r="E1" s="365"/>
      <c r="F1" s="365"/>
      <c r="G1" s="365"/>
      <c r="H1" s="366"/>
      <c r="R1" s="63"/>
      <c r="S1" s="63"/>
      <c r="T1" s="101" t="s">
        <v>1</v>
      </c>
      <c r="U1" s="102" t="s">
        <v>2</v>
      </c>
    </row>
    <row r="2" spans="1:21" s="2" customFormat="1" ht="16.5" thickBot="1">
      <c r="A2" s="377" t="s">
        <v>0</v>
      </c>
      <c r="B2" s="378"/>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9" t="s">
        <v>124</v>
      </c>
      <c r="C4" s="379"/>
      <c r="D4" s="379"/>
      <c r="E4" s="380"/>
      <c r="F4" s="385" t="s">
        <v>8</v>
      </c>
      <c r="G4" s="232" t="s">
        <v>134</v>
      </c>
      <c r="H4" s="228" t="s">
        <v>125</v>
      </c>
      <c r="I4" s="228"/>
      <c r="J4" s="28"/>
      <c r="K4" s="386" t="s">
        <v>16752</v>
      </c>
      <c r="L4" s="234"/>
      <c r="R4" s="53"/>
      <c r="S4" s="53"/>
      <c r="T4" s="103"/>
      <c r="U4" s="103"/>
    </row>
    <row r="5" spans="1:21" s="2" customFormat="1" ht="15" customHeight="1">
      <c r="A5" s="10" t="s">
        <v>131</v>
      </c>
      <c r="B5" s="381" t="s">
        <v>16753</v>
      </c>
      <c r="C5" s="381"/>
      <c r="D5" s="381"/>
      <c r="E5" s="382"/>
      <c r="F5" s="385"/>
      <c r="G5" s="226" t="s">
        <v>6252</v>
      </c>
      <c r="H5" s="227" t="s">
        <v>122</v>
      </c>
      <c r="I5" s="227"/>
      <c r="J5" s="229"/>
      <c r="K5" s="387"/>
      <c r="L5" s="234"/>
      <c r="R5" s="53"/>
      <c r="S5" s="53"/>
      <c r="T5" s="103"/>
      <c r="U5" s="103"/>
    </row>
    <row r="6" spans="1:21" s="2" customFormat="1" ht="15" customHeight="1">
      <c r="A6" s="10" t="s">
        <v>14</v>
      </c>
      <c r="B6" s="381" t="s">
        <v>15</v>
      </c>
      <c r="C6" s="381"/>
      <c r="D6" s="381"/>
      <c r="E6" s="382"/>
      <c r="F6" s="385"/>
      <c r="G6" s="226" t="s">
        <v>115</v>
      </c>
      <c r="H6" s="227" t="s">
        <v>123</v>
      </c>
      <c r="I6" s="227"/>
      <c r="J6" s="229"/>
      <c r="K6" s="387"/>
      <c r="L6" s="234"/>
      <c r="R6" s="53"/>
      <c r="S6" s="53"/>
      <c r="T6" s="103"/>
      <c r="U6" s="103"/>
    </row>
    <row r="7" spans="1:21" s="2" customFormat="1" ht="15" customHeight="1">
      <c r="A7" s="10" t="s">
        <v>132</v>
      </c>
      <c r="B7" s="381" t="s">
        <v>107</v>
      </c>
      <c r="C7" s="381"/>
      <c r="D7" s="381"/>
      <c r="E7" s="382"/>
      <c r="F7" s="385"/>
      <c r="G7" s="226" t="s">
        <v>39</v>
      </c>
      <c r="H7" s="227" t="s">
        <v>138</v>
      </c>
      <c r="I7" s="227"/>
      <c r="J7" s="229"/>
      <c r="K7" s="387"/>
      <c r="L7" s="234"/>
      <c r="R7" s="53"/>
      <c r="S7" s="53"/>
      <c r="T7" s="103"/>
      <c r="U7" s="103"/>
    </row>
    <row r="8" spans="1:21" s="2" customFormat="1" ht="15" customHeight="1">
      <c r="A8" s="10" t="s">
        <v>18</v>
      </c>
      <c r="B8" s="381" t="s">
        <v>19</v>
      </c>
      <c r="C8" s="381"/>
      <c r="D8" s="381"/>
      <c r="E8" s="382"/>
      <c r="F8" s="385"/>
      <c r="G8" s="226" t="s">
        <v>6177</v>
      </c>
      <c r="H8" s="227" t="s">
        <v>126</v>
      </c>
      <c r="I8" s="227"/>
      <c r="J8" s="229"/>
      <c r="K8" s="387"/>
      <c r="L8" s="234"/>
      <c r="R8" s="53"/>
      <c r="S8" s="53"/>
      <c r="T8" s="103"/>
      <c r="U8" s="103"/>
    </row>
    <row r="9" spans="1:21" s="2" customFormat="1" ht="15" customHeight="1">
      <c r="A9" s="10" t="s">
        <v>21</v>
      </c>
      <c r="B9" s="381" t="s">
        <v>22</v>
      </c>
      <c r="C9" s="381"/>
      <c r="D9" s="381"/>
      <c r="E9" s="382"/>
      <c r="F9" s="385"/>
      <c r="G9" s="226" t="s">
        <v>135</v>
      </c>
      <c r="H9" s="227" t="s">
        <v>126</v>
      </c>
      <c r="I9" s="227"/>
      <c r="J9" s="229"/>
      <c r="K9" s="387"/>
      <c r="L9" s="234"/>
      <c r="R9" s="53"/>
      <c r="S9" s="53"/>
      <c r="T9" s="103"/>
      <c r="U9" s="103"/>
    </row>
    <row r="10" spans="1:21" s="2" customFormat="1" ht="15" customHeight="1">
      <c r="A10" s="10" t="s">
        <v>36</v>
      </c>
      <c r="B10" s="381" t="s">
        <v>108</v>
      </c>
      <c r="C10" s="381"/>
      <c r="D10" s="381"/>
      <c r="E10" s="382"/>
      <c r="F10" s="385"/>
      <c r="G10" s="233" t="s">
        <v>6253</v>
      </c>
      <c r="H10" s="230" t="s">
        <v>117</v>
      </c>
      <c r="I10" s="230"/>
      <c r="J10" s="231"/>
      <c r="K10" s="388"/>
      <c r="L10" s="234"/>
      <c r="R10" s="53"/>
      <c r="S10" s="53"/>
      <c r="T10" s="103"/>
      <c r="U10" s="103"/>
    </row>
    <row r="11" spans="1:21" s="2" customFormat="1" ht="12.75">
      <c r="A11" s="10" t="s">
        <v>37</v>
      </c>
      <c r="B11" s="381" t="s">
        <v>109</v>
      </c>
      <c r="C11" s="381"/>
      <c r="D11" s="381"/>
      <c r="E11" s="382"/>
      <c r="F11" s="385"/>
      <c r="G11" s="7"/>
      <c r="R11" s="53"/>
      <c r="S11" s="53"/>
      <c r="T11" s="103"/>
      <c r="U11" s="103"/>
    </row>
    <row r="12" spans="1:21" s="2" customFormat="1" ht="12.75">
      <c r="A12" s="10" t="s">
        <v>26</v>
      </c>
      <c r="B12" s="381" t="s">
        <v>27</v>
      </c>
      <c r="C12" s="381"/>
      <c r="D12" s="381"/>
      <c r="E12" s="382"/>
      <c r="F12" s="385"/>
      <c r="G12" s="7"/>
      <c r="R12" s="53"/>
      <c r="S12" s="53"/>
      <c r="T12" s="103"/>
      <c r="U12" s="103"/>
    </row>
    <row r="13" spans="1:21" s="2" customFormat="1" ht="12.75">
      <c r="A13" s="11" t="s">
        <v>29</v>
      </c>
      <c r="B13" s="383" t="s">
        <v>30</v>
      </c>
      <c r="C13" s="383"/>
      <c r="D13" s="383"/>
      <c r="E13" s="384"/>
      <c r="F13" s="385"/>
      <c r="G13" s="7"/>
      <c r="R13" s="53"/>
      <c r="S13" s="53"/>
      <c r="T13" s="103"/>
      <c r="U13" s="103"/>
    </row>
    <row r="14" spans="1:21" s="2" customFormat="1" ht="12.75">
      <c r="A14" s="8" t="s">
        <v>118</v>
      </c>
      <c r="B14" s="379" t="s">
        <v>110</v>
      </c>
      <c r="C14" s="379"/>
      <c r="D14" s="379"/>
      <c r="E14" s="380"/>
      <c r="F14" s="385" t="s">
        <v>16751</v>
      </c>
      <c r="G14" s="7"/>
      <c r="R14" s="53"/>
      <c r="S14" s="53"/>
      <c r="T14" s="103"/>
      <c r="U14" s="103"/>
    </row>
    <row r="15" spans="1:21" s="2" customFormat="1" ht="12.75">
      <c r="A15" s="10" t="s">
        <v>119</v>
      </c>
      <c r="B15" s="381" t="s">
        <v>111</v>
      </c>
      <c r="C15" s="381"/>
      <c r="D15" s="381"/>
      <c r="E15" s="382"/>
      <c r="F15" s="385"/>
      <c r="G15" s="7"/>
      <c r="R15" s="53"/>
      <c r="S15" s="53"/>
      <c r="T15" s="103"/>
      <c r="U15" s="103"/>
    </row>
    <row r="16" spans="1:21" s="2" customFormat="1" ht="12.75">
      <c r="A16" s="10" t="s">
        <v>120</v>
      </c>
      <c r="B16" s="381" t="s">
        <v>113</v>
      </c>
      <c r="C16" s="381"/>
      <c r="D16" s="381"/>
      <c r="E16" s="382"/>
      <c r="F16" s="385"/>
      <c r="G16" s="7"/>
      <c r="R16" s="53"/>
      <c r="S16" s="53"/>
      <c r="T16" s="103"/>
      <c r="U16" s="103"/>
    </row>
    <row r="17" spans="1:22" s="2" customFormat="1" ht="12.75">
      <c r="A17" s="10" t="s">
        <v>121</v>
      </c>
      <c r="B17" s="381" t="s">
        <v>112</v>
      </c>
      <c r="C17" s="381"/>
      <c r="D17" s="381"/>
      <c r="E17" s="382"/>
      <c r="F17" s="385"/>
      <c r="G17" s="7"/>
      <c r="R17" s="53"/>
      <c r="S17" s="53"/>
      <c r="T17" s="103"/>
      <c r="U17" s="103"/>
    </row>
    <row r="18" spans="1:22" s="2" customFormat="1" ht="12.75">
      <c r="A18" s="10" t="s">
        <v>32</v>
      </c>
      <c r="B18" s="381" t="s">
        <v>33</v>
      </c>
      <c r="C18" s="381"/>
      <c r="D18" s="381"/>
      <c r="E18" s="382"/>
      <c r="F18" s="385"/>
      <c r="G18" s="7"/>
      <c r="R18" s="53"/>
      <c r="S18" s="53"/>
      <c r="T18" s="103"/>
      <c r="U18" s="103"/>
    </row>
    <row r="19" spans="1:22" s="2" customFormat="1" ht="12.75">
      <c r="A19" s="11" t="s">
        <v>34</v>
      </c>
      <c r="B19" s="383" t="s">
        <v>136</v>
      </c>
      <c r="C19" s="383"/>
      <c r="D19" s="383"/>
      <c r="E19" s="384"/>
      <c r="F19" s="385"/>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17717</v>
      </c>
      <c r="C23" s="92" t="s">
        <v>17725</v>
      </c>
      <c r="D23" s="92" t="s">
        <v>17718</v>
      </c>
      <c r="E23" s="92" t="s">
        <v>17719</v>
      </c>
      <c r="F23" s="93" t="s">
        <v>17720</v>
      </c>
      <c r="G23" s="92"/>
      <c r="H23" s="92"/>
      <c r="I23" s="92"/>
      <c r="J23" s="92" t="s">
        <v>17721</v>
      </c>
      <c r="K23" s="93">
        <v>585515.99546859239</v>
      </c>
      <c r="L23" s="93">
        <v>6301887.0585937686</v>
      </c>
      <c r="M23" s="93">
        <v>585466.9865147213</v>
      </c>
      <c r="N23" s="93">
        <v>6301919.8252641018</v>
      </c>
      <c r="O23" s="92">
        <v>3.5</v>
      </c>
      <c r="P23" s="92">
        <v>60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17722</v>
      </c>
      <c r="C26" s="235"/>
      <c r="D26" s="236">
        <v>45183</v>
      </c>
      <c r="E26" s="258" t="s">
        <v>17708</v>
      </c>
      <c r="F26" s="235" t="s">
        <v>17723</v>
      </c>
      <c r="G26" s="237" t="s">
        <v>17724</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05130500</v>
      </c>
      <c r="B39" s="98" t="str">
        <f>C23</f>
        <v>Ruisseau de Palmola</v>
      </c>
      <c r="C39" s="98" t="str">
        <f>D23</f>
        <v>Ruisseau de Palmola à Bessières</v>
      </c>
      <c r="D39" s="99">
        <f>D26</f>
        <v>45183</v>
      </c>
      <c r="E39" s="14">
        <v>2.5</v>
      </c>
      <c r="F39" s="33" t="s">
        <v>52</v>
      </c>
      <c r="G39" s="34" t="s">
        <v>3</v>
      </c>
      <c r="H39" s="69">
        <v>0</v>
      </c>
      <c r="I39" s="69" t="s">
        <v>17713</v>
      </c>
      <c r="R39" s="31"/>
      <c r="S39" s="31"/>
      <c r="T39" s="18"/>
    </row>
    <row r="40" spans="1:21">
      <c r="A40" s="13" t="s">
        <v>53</v>
      </c>
      <c r="B40" s="36"/>
      <c r="C40" s="36"/>
      <c r="D40" s="37"/>
      <c r="E40" s="36"/>
      <c r="F40" s="33" t="s">
        <v>54</v>
      </c>
      <c r="G40" s="34" t="s">
        <v>6</v>
      </c>
      <c r="H40" s="35">
        <v>0</v>
      </c>
      <c r="I40" s="69" t="s">
        <v>17713</v>
      </c>
      <c r="R40" s="31"/>
      <c r="S40" s="31"/>
      <c r="T40" s="18"/>
    </row>
    <row r="41" spans="1:21">
      <c r="A41" s="312"/>
      <c r="B41" s="313"/>
      <c r="C41" s="313"/>
      <c r="D41" s="313"/>
      <c r="E41" s="314"/>
      <c r="F41" s="33" t="s">
        <v>55</v>
      </c>
      <c r="G41" s="34" t="s">
        <v>9</v>
      </c>
      <c r="H41" s="35">
        <v>27</v>
      </c>
      <c r="I41" s="69" t="s">
        <v>17714</v>
      </c>
      <c r="R41" s="31"/>
      <c r="S41" s="31"/>
      <c r="T41" s="18"/>
    </row>
    <row r="42" spans="1:21">
      <c r="A42" s="36"/>
      <c r="B42" s="36"/>
      <c r="C42" s="36"/>
      <c r="D42" s="37"/>
      <c r="E42" s="36"/>
      <c r="F42" s="33" t="s">
        <v>56</v>
      </c>
      <c r="G42" s="34" t="s">
        <v>12</v>
      </c>
      <c r="H42" s="35">
        <v>4</v>
      </c>
      <c r="I42" s="69" t="s">
        <v>17715</v>
      </c>
      <c r="R42" s="31"/>
      <c r="S42" s="31"/>
      <c r="T42" s="18"/>
    </row>
    <row r="43" spans="1:21">
      <c r="A43" s="36"/>
      <c r="B43" s="36"/>
      <c r="C43" s="36"/>
      <c r="D43" s="37"/>
      <c r="E43" s="36"/>
      <c r="F43" s="33" t="s">
        <v>57</v>
      </c>
      <c r="G43" s="34" t="s">
        <v>16</v>
      </c>
      <c r="H43" s="35">
        <v>0</v>
      </c>
      <c r="I43" s="69" t="s">
        <v>17713</v>
      </c>
      <c r="O43" s="2"/>
      <c r="R43" s="31"/>
      <c r="S43" s="31"/>
      <c r="T43" s="18"/>
    </row>
    <row r="44" spans="1:21">
      <c r="A44" s="36"/>
      <c r="B44" s="36"/>
      <c r="C44" s="36"/>
      <c r="D44" s="37"/>
      <c r="E44" s="36"/>
      <c r="F44" s="33" t="s">
        <v>58</v>
      </c>
      <c r="G44" s="34" t="s">
        <v>17</v>
      </c>
      <c r="H44" s="35">
        <v>1</v>
      </c>
      <c r="I44" s="69" t="s">
        <v>17715</v>
      </c>
      <c r="M44" s="2"/>
      <c r="N44" s="2"/>
      <c r="O44" s="2"/>
      <c r="P44" s="2"/>
      <c r="Q44" s="2"/>
      <c r="R44" s="2"/>
      <c r="S44" s="2"/>
      <c r="T44" s="18"/>
    </row>
    <row r="45" spans="1:21">
      <c r="A45" s="36"/>
      <c r="B45" s="36"/>
      <c r="C45" s="36"/>
      <c r="D45" s="37"/>
      <c r="E45" s="36"/>
      <c r="F45" s="33" t="s">
        <v>59</v>
      </c>
      <c r="G45" s="34" t="s">
        <v>20</v>
      </c>
      <c r="H45" s="35">
        <v>0</v>
      </c>
      <c r="I45" s="69" t="s">
        <v>17713</v>
      </c>
      <c r="M45" s="2"/>
      <c r="N45" s="2"/>
      <c r="O45" s="2"/>
      <c r="P45" s="2"/>
      <c r="Q45" s="2"/>
      <c r="R45" s="2"/>
      <c r="S45" s="2"/>
      <c r="T45" s="18"/>
    </row>
    <row r="46" spans="1:21">
      <c r="A46" s="36"/>
      <c r="B46" s="36"/>
      <c r="C46" s="36"/>
      <c r="D46" s="37"/>
      <c r="E46" s="36"/>
      <c r="F46" s="33" t="s">
        <v>60</v>
      </c>
      <c r="G46" s="34" t="s">
        <v>23</v>
      </c>
      <c r="H46" s="35">
        <v>0</v>
      </c>
      <c r="I46" s="69" t="s">
        <v>17713</v>
      </c>
      <c r="M46" s="2"/>
      <c r="N46" s="2"/>
      <c r="O46" s="2"/>
      <c r="P46" s="2"/>
      <c r="Q46" s="2"/>
      <c r="R46" s="2"/>
      <c r="S46" s="2"/>
      <c r="T46" s="18"/>
    </row>
    <row r="47" spans="1:21">
      <c r="A47" s="36"/>
      <c r="B47" s="36"/>
      <c r="C47" s="36"/>
      <c r="D47" s="37"/>
      <c r="E47" s="36"/>
      <c r="F47" s="33" t="s">
        <v>61</v>
      </c>
      <c r="G47" s="34" t="s">
        <v>24</v>
      </c>
      <c r="H47" s="35">
        <v>3</v>
      </c>
      <c r="I47" s="69" t="s">
        <v>17715</v>
      </c>
      <c r="J47" s="2"/>
      <c r="K47" s="2"/>
      <c r="L47" s="2"/>
      <c r="M47" s="2"/>
      <c r="N47" s="2"/>
      <c r="O47" s="2"/>
      <c r="P47" s="2"/>
      <c r="Q47" s="2"/>
      <c r="R47" s="2"/>
      <c r="S47" s="2"/>
      <c r="T47" s="2"/>
    </row>
    <row r="48" spans="1:21" s="2" customFormat="1">
      <c r="A48" s="36"/>
      <c r="B48" s="36"/>
      <c r="C48" s="36"/>
      <c r="D48" s="37"/>
      <c r="E48" s="36"/>
      <c r="F48" s="33" t="s">
        <v>62</v>
      </c>
      <c r="G48" s="34" t="s">
        <v>25</v>
      </c>
      <c r="H48" s="35">
        <v>0</v>
      </c>
      <c r="I48" s="69" t="s">
        <v>17713</v>
      </c>
      <c r="O48" s="16"/>
    </row>
    <row r="49" spans="1:20" s="2" customFormat="1">
      <c r="A49" s="36"/>
      <c r="B49" s="36"/>
      <c r="C49" s="36"/>
      <c r="D49" s="37"/>
      <c r="E49" s="36"/>
      <c r="F49" s="33" t="s">
        <v>63</v>
      </c>
      <c r="G49" s="34" t="s">
        <v>28</v>
      </c>
      <c r="H49" s="35">
        <v>0</v>
      </c>
      <c r="I49" s="69" t="s">
        <v>17716</v>
      </c>
      <c r="M49" s="16"/>
      <c r="N49" s="16"/>
      <c r="O49" s="16"/>
      <c r="P49" s="16"/>
      <c r="Q49" s="16"/>
      <c r="R49" s="31"/>
      <c r="S49" s="31"/>
    </row>
    <row r="50" spans="1:20" s="2" customFormat="1">
      <c r="A50" s="36"/>
      <c r="B50" s="36"/>
      <c r="C50" s="36"/>
      <c r="D50" s="37"/>
      <c r="E50" s="36"/>
      <c r="F50" s="86" t="s">
        <v>64</v>
      </c>
      <c r="G50" s="87" t="s">
        <v>31</v>
      </c>
      <c r="H50" s="88">
        <v>65</v>
      </c>
      <c r="I50" s="69" t="s">
        <v>17714</v>
      </c>
      <c r="M50" s="16"/>
      <c r="N50" s="16"/>
      <c r="O50" s="16"/>
      <c r="P50" s="16"/>
      <c r="Q50" s="16"/>
      <c r="R50" s="31"/>
      <c r="S50" s="31"/>
    </row>
    <row r="51" spans="1:20" s="2" customFormat="1" ht="16.5" thickBot="1">
      <c r="A51" s="1"/>
      <c r="B51" s="1"/>
      <c r="C51" s="1"/>
      <c r="D51" s="1"/>
      <c r="E51" s="1"/>
      <c r="F51" s="375" t="s">
        <v>65</v>
      </c>
      <c r="G51" s="376"/>
      <c r="H51" s="89">
        <f>SUM(H39:H50)/100</f>
        <v>1</v>
      </c>
      <c r="N51" s="16"/>
      <c r="O51" s="16"/>
      <c r="P51" s="16"/>
      <c r="Q51" s="16"/>
      <c r="R51" s="31"/>
      <c r="S51" s="31"/>
    </row>
    <row r="52" spans="1:20" s="2" customFormat="1" ht="16.5" thickBot="1">
      <c r="A52" s="370" t="s">
        <v>66</v>
      </c>
      <c r="B52" s="371"/>
      <c r="C52" s="371"/>
      <c r="D52" s="371"/>
      <c r="E52" s="372"/>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05130500</v>
      </c>
      <c r="B66" s="100">
        <f>D26</f>
        <v>45183</v>
      </c>
      <c r="C66" s="74" t="s">
        <v>91</v>
      </c>
      <c r="D66" s="69" t="s">
        <v>12</v>
      </c>
      <c r="E66" s="69" t="s">
        <v>13</v>
      </c>
      <c r="F66" s="69" t="s">
        <v>17710</v>
      </c>
      <c r="G66" s="69"/>
      <c r="H66" s="69"/>
      <c r="I66" s="69"/>
      <c r="J66" s="69"/>
      <c r="K66" s="69"/>
      <c r="T66" s="31"/>
    </row>
    <row r="67" spans="1:20">
      <c r="A67" s="50" t="str">
        <f>+A$66</f>
        <v>05130500</v>
      </c>
      <c r="B67" s="51">
        <f>+B$66</f>
        <v>45183</v>
      </c>
      <c r="C67" s="74" t="s">
        <v>92</v>
      </c>
      <c r="D67" s="69" t="s">
        <v>17</v>
      </c>
      <c r="E67" s="69" t="s">
        <v>13</v>
      </c>
      <c r="F67" s="69" t="s">
        <v>17710</v>
      </c>
      <c r="G67" s="35"/>
      <c r="H67" s="69"/>
      <c r="I67" s="69"/>
      <c r="J67" s="35"/>
      <c r="K67" s="69"/>
      <c r="T67" s="31"/>
    </row>
    <row r="68" spans="1:20">
      <c r="A68" s="50" t="str">
        <f t="shared" ref="A68:B77" si="0">+A$66</f>
        <v>05130500</v>
      </c>
      <c r="B68" s="51">
        <f t="shared" si="0"/>
        <v>45183</v>
      </c>
      <c r="C68" s="74" t="s">
        <v>93</v>
      </c>
      <c r="D68" s="69" t="s">
        <v>24</v>
      </c>
      <c r="E68" s="69" t="s">
        <v>13</v>
      </c>
      <c r="F68" s="69" t="s">
        <v>17710</v>
      </c>
      <c r="G68" s="35"/>
      <c r="H68" s="69"/>
      <c r="I68" s="69"/>
      <c r="J68" s="35"/>
      <c r="K68" s="69"/>
      <c r="T68" s="31"/>
    </row>
    <row r="69" spans="1:20">
      <c r="A69" s="50" t="str">
        <f t="shared" si="0"/>
        <v>05130500</v>
      </c>
      <c r="B69" s="51">
        <f t="shared" si="0"/>
        <v>45183</v>
      </c>
      <c r="C69" s="74" t="s">
        <v>94</v>
      </c>
      <c r="D69" s="69" t="s">
        <v>12</v>
      </c>
      <c r="E69" s="69" t="s">
        <v>13</v>
      </c>
      <c r="F69" s="69" t="s">
        <v>17710</v>
      </c>
      <c r="G69" s="35"/>
      <c r="H69" s="69"/>
      <c r="I69" s="69"/>
      <c r="J69" s="35"/>
      <c r="K69" s="69"/>
      <c r="T69" s="31"/>
    </row>
    <row r="70" spans="1:20">
      <c r="A70" s="50" t="str">
        <f t="shared" si="0"/>
        <v>05130500</v>
      </c>
      <c r="B70" s="51">
        <f t="shared" si="0"/>
        <v>45183</v>
      </c>
      <c r="C70" s="74" t="s">
        <v>95</v>
      </c>
      <c r="D70" s="69" t="s">
        <v>9</v>
      </c>
      <c r="E70" s="69" t="s">
        <v>13</v>
      </c>
      <c r="F70" s="69" t="s">
        <v>17711</v>
      </c>
      <c r="G70" s="35"/>
      <c r="H70" s="69"/>
      <c r="I70" s="69"/>
      <c r="J70" s="35"/>
      <c r="K70" s="69"/>
      <c r="T70" s="31"/>
    </row>
    <row r="71" spans="1:20">
      <c r="A71" s="50" t="str">
        <f t="shared" si="0"/>
        <v>05130500</v>
      </c>
      <c r="B71" s="51">
        <f t="shared" si="0"/>
        <v>45183</v>
      </c>
      <c r="C71" s="74" t="s">
        <v>96</v>
      </c>
      <c r="D71" s="69" t="s">
        <v>31</v>
      </c>
      <c r="E71" s="69" t="s">
        <v>13</v>
      </c>
      <c r="F71" s="69" t="s">
        <v>17711</v>
      </c>
      <c r="G71" s="35"/>
      <c r="H71" s="69"/>
      <c r="I71" s="69"/>
      <c r="J71" s="35"/>
      <c r="K71" s="69"/>
      <c r="T71" s="31"/>
    </row>
    <row r="72" spans="1:20">
      <c r="A72" s="50" t="str">
        <f t="shared" si="0"/>
        <v>05130500</v>
      </c>
      <c r="B72" s="51">
        <f t="shared" si="0"/>
        <v>45183</v>
      </c>
      <c r="C72" s="74" t="s">
        <v>97</v>
      </c>
      <c r="D72" s="69" t="s">
        <v>31</v>
      </c>
      <c r="E72" s="69" t="s">
        <v>4</v>
      </c>
      <c r="F72" s="69" t="s">
        <v>17711</v>
      </c>
      <c r="G72" s="35"/>
      <c r="H72" s="69"/>
      <c r="I72" s="69"/>
      <c r="J72" s="35"/>
      <c r="K72" s="69"/>
      <c r="T72" s="31"/>
    </row>
    <row r="73" spans="1:20">
      <c r="A73" s="50" t="str">
        <f t="shared" si="0"/>
        <v>05130500</v>
      </c>
      <c r="B73" s="51">
        <f t="shared" si="0"/>
        <v>45183</v>
      </c>
      <c r="C73" s="74" t="s">
        <v>98</v>
      </c>
      <c r="D73" s="69" t="s">
        <v>9</v>
      </c>
      <c r="E73" s="69" t="s">
        <v>13</v>
      </c>
      <c r="F73" s="69" t="s">
        <v>17711</v>
      </c>
      <c r="G73" s="35"/>
      <c r="H73" s="69"/>
      <c r="I73" s="69"/>
      <c r="J73" s="35"/>
      <c r="K73" s="69"/>
      <c r="T73" s="31"/>
    </row>
    <row r="74" spans="1:20">
      <c r="A74" s="50" t="str">
        <f t="shared" si="0"/>
        <v>05130500</v>
      </c>
      <c r="B74" s="51">
        <f t="shared" si="0"/>
        <v>45183</v>
      </c>
      <c r="C74" s="74" t="s">
        <v>99</v>
      </c>
      <c r="D74" s="69" t="s">
        <v>31</v>
      </c>
      <c r="E74" s="69" t="s">
        <v>13</v>
      </c>
      <c r="F74" s="69" t="s">
        <v>17712</v>
      </c>
      <c r="G74" s="35"/>
      <c r="H74" s="69"/>
      <c r="I74" s="69"/>
      <c r="J74" s="35"/>
      <c r="K74" s="69"/>
      <c r="T74" s="31"/>
    </row>
    <row r="75" spans="1:20">
      <c r="A75" s="50" t="str">
        <f t="shared" si="0"/>
        <v>05130500</v>
      </c>
      <c r="B75" s="51">
        <f t="shared" si="0"/>
        <v>45183</v>
      </c>
      <c r="C75" s="74" t="s">
        <v>100</v>
      </c>
      <c r="D75" s="69" t="s">
        <v>31</v>
      </c>
      <c r="E75" s="69" t="s">
        <v>4</v>
      </c>
      <c r="F75" s="69" t="s">
        <v>17712</v>
      </c>
      <c r="G75" s="35"/>
      <c r="H75" s="69"/>
      <c r="I75" s="69"/>
      <c r="J75" s="35"/>
      <c r="K75" s="69"/>
      <c r="T75" s="31"/>
    </row>
    <row r="76" spans="1:20">
      <c r="A76" s="50" t="str">
        <f t="shared" si="0"/>
        <v>05130500</v>
      </c>
      <c r="B76" s="51">
        <f t="shared" si="0"/>
        <v>45183</v>
      </c>
      <c r="C76" s="74" t="s">
        <v>101</v>
      </c>
      <c r="D76" s="69" t="s">
        <v>31</v>
      </c>
      <c r="E76" s="69" t="s">
        <v>13</v>
      </c>
      <c r="F76" s="69" t="s">
        <v>17712</v>
      </c>
      <c r="G76" s="35"/>
      <c r="H76" s="69"/>
      <c r="I76" s="69"/>
      <c r="J76" s="35"/>
      <c r="K76" s="69"/>
      <c r="T76" s="31"/>
    </row>
    <row r="77" spans="1:20">
      <c r="A77" s="50" t="str">
        <f t="shared" si="0"/>
        <v>05130500</v>
      </c>
      <c r="B77" s="51">
        <f t="shared" si="0"/>
        <v>45183</v>
      </c>
      <c r="C77" s="74" t="s">
        <v>102</v>
      </c>
      <c r="D77" s="69" t="s">
        <v>31</v>
      </c>
      <c r="E77" s="69" t="s">
        <v>4</v>
      </c>
      <c r="F77" s="69" t="s">
        <v>17712</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3" t="s">
        <v>103</v>
      </c>
      <c r="B79" s="374"/>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7" t="s">
        <v>6255</v>
      </c>
      <c r="F86" s="367"/>
      <c r="G86" s="367"/>
      <c r="H86" s="368" t="s">
        <v>16754</v>
      </c>
      <c r="I86" s="369"/>
      <c r="J86" s="369"/>
      <c r="K86" s="369"/>
      <c r="L86" s="369"/>
      <c r="M86" s="369"/>
      <c r="N86" s="369"/>
      <c r="O86" s="369"/>
      <c r="P86" s="369"/>
      <c r="Q86" s="369"/>
      <c r="R86" s="369"/>
      <c r="S86" s="369"/>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05130500</v>
      </c>
      <c r="B88" s="245">
        <f>D26</f>
        <v>45183</v>
      </c>
      <c r="C88" s="35" t="s">
        <v>1505</v>
      </c>
      <c r="D88" s="90">
        <f>VLOOKUP(C88,'Ref. Taxo. '!A:B,2,FALSE)</f>
        <v>363</v>
      </c>
      <c r="E88" s="278">
        <v>1</v>
      </c>
      <c r="F88" s="278">
        <v>0</v>
      </c>
      <c r="G88" s="278">
        <v>0</v>
      </c>
      <c r="H88" s="35"/>
      <c r="I88" s="35"/>
      <c r="J88" s="35"/>
      <c r="K88" s="35"/>
      <c r="L88" s="35"/>
      <c r="M88" s="35"/>
      <c r="N88" s="35"/>
      <c r="O88" s="35"/>
      <c r="P88" s="35"/>
      <c r="Q88" s="35"/>
      <c r="R88" s="35"/>
      <c r="S88" s="35"/>
      <c r="T88" s="31"/>
    </row>
    <row r="89" spans="1:20">
      <c r="A89" s="50" t="str">
        <f>+A$88</f>
        <v>05130500</v>
      </c>
      <c r="B89" s="51">
        <f>+B$88</f>
        <v>45183</v>
      </c>
      <c r="C89" s="35" t="s">
        <v>4839</v>
      </c>
      <c r="D89" s="90">
        <f>VLOOKUP(C89,'Ref. Taxo. '!A:B,2,FALSE)</f>
        <v>387</v>
      </c>
      <c r="E89" s="278">
        <v>4</v>
      </c>
      <c r="F89" s="278">
        <v>3</v>
      </c>
      <c r="G89" s="278">
        <v>0</v>
      </c>
      <c r="H89" s="35"/>
      <c r="I89" s="35"/>
      <c r="J89" s="35"/>
      <c r="K89" s="35"/>
      <c r="L89" s="35"/>
      <c r="M89" s="35"/>
      <c r="N89" s="35"/>
      <c r="O89" s="35"/>
      <c r="P89" s="35"/>
      <c r="Q89" s="35"/>
      <c r="R89" s="35"/>
      <c r="S89" s="35"/>
      <c r="T89" s="31"/>
    </row>
    <row r="90" spans="1:20">
      <c r="A90" s="50" t="str">
        <f t="shared" ref="A90:B121" si="1">+A$88</f>
        <v>05130500</v>
      </c>
      <c r="B90" s="51">
        <f t="shared" si="1"/>
        <v>45183</v>
      </c>
      <c r="C90" s="35" t="s">
        <v>12686</v>
      </c>
      <c r="D90" s="90">
        <f>VLOOKUP(C90,'Ref. Taxo. '!A:B,2,FALSE)</f>
        <v>20396</v>
      </c>
      <c r="E90" s="278">
        <v>0</v>
      </c>
      <c r="F90" s="278">
        <v>0</v>
      </c>
      <c r="G90" s="278">
        <v>1</v>
      </c>
      <c r="H90" s="35"/>
      <c r="I90" s="35"/>
      <c r="J90" s="35"/>
      <c r="K90" s="35"/>
      <c r="L90" s="35"/>
      <c r="M90" s="35"/>
      <c r="N90" s="35"/>
      <c r="O90" s="35"/>
      <c r="P90" s="35"/>
      <c r="Q90" s="35"/>
      <c r="R90" s="35"/>
      <c r="S90" s="35"/>
      <c r="T90" s="31"/>
    </row>
    <row r="91" spans="1:20">
      <c r="A91" s="50" t="str">
        <f t="shared" si="1"/>
        <v>05130500</v>
      </c>
      <c r="B91" s="51">
        <f t="shared" si="1"/>
        <v>45183</v>
      </c>
      <c r="C91" s="35" t="s">
        <v>4786</v>
      </c>
      <c r="D91" s="90">
        <f>VLOOKUP(C91,'Ref. Taxo. '!A:B,2,FALSE)</f>
        <v>734</v>
      </c>
      <c r="E91" s="278">
        <v>1</v>
      </c>
      <c r="F91" s="278">
        <v>3</v>
      </c>
      <c r="G91" s="278">
        <v>5</v>
      </c>
      <c r="H91" s="35"/>
      <c r="I91" s="35"/>
      <c r="J91" s="35"/>
      <c r="K91" s="35"/>
      <c r="L91" s="35"/>
      <c r="M91" s="35"/>
      <c r="N91" s="35"/>
      <c r="O91" s="35"/>
      <c r="P91" s="35"/>
      <c r="Q91" s="35"/>
      <c r="R91" s="35"/>
      <c r="S91" s="35"/>
      <c r="T91" s="31"/>
    </row>
    <row r="92" spans="1:20">
      <c r="A92" s="50" t="str">
        <f t="shared" si="1"/>
        <v>05130500</v>
      </c>
      <c r="B92" s="51">
        <f t="shared" si="1"/>
        <v>45183</v>
      </c>
      <c r="C92" s="35" t="s">
        <v>4986</v>
      </c>
      <c r="D92" s="90">
        <f>VLOOKUP(C92,'Ref. Taxo. '!A:B,2,FALSE)</f>
        <v>819</v>
      </c>
      <c r="E92" s="278">
        <v>1</v>
      </c>
      <c r="F92" s="278">
        <v>0</v>
      </c>
      <c r="G92" s="278">
        <v>0</v>
      </c>
      <c r="H92" s="35"/>
      <c r="I92" s="35"/>
      <c r="J92" s="35"/>
      <c r="K92" s="35"/>
      <c r="L92" s="35"/>
      <c r="M92" s="35"/>
      <c r="N92" s="35"/>
      <c r="O92" s="35"/>
      <c r="P92" s="35"/>
      <c r="Q92" s="35"/>
      <c r="R92" s="35"/>
      <c r="S92" s="35"/>
      <c r="T92" s="31"/>
    </row>
    <row r="93" spans="1:20">
      <c r="A93" s="50" t="str">
        <f t="shared" si="1"/>
        <v>05130500</v>
      </c>
      <c r="B93" s="51">
        <f t="shared" si="1"/>
        <v>45183</v>
      </c>
      <c r="C93" s="35" t="s">
        <v>4988</v>
      </c>
      <c r="D93" s="90">
        <f>VLOOKUP(C93,'Ref. Taxo. '!A:B,2,FALSE)</f>
        <v>807</v>
      </c>
      <c r="E93" s="278">
        <v>27</v>
      </c>
      <c r="F93" s="278">
        <v>17</v>
      </c>
      <c r="G93" s="278">
        <v>12</v>
      </c>
      <c r="H93" s="35"/>
      <c r="I93" s="35"/>
      <c r="J93" s="35"/>
      <c r="K93" s="35"/>
      <c r="L93" s="35"/>
      <c r="M93" s="35"/>
      <c r="N93" s="35"/>
      <c r="O93" s="35"/>
      <c r="P93" s="35"/>
      <c r="Q93" s="35"/>
      <c r="R93" s="35"/>
      <c r="S93" s="35"/>
      <c r="T93" s="31"/>
    </row>
    <row r="94" spans="1:20">
      <c r="A94" s="50" t="str">
        <f t="shared" si="1"/>
        <v>05130500</v>
      </c>
      <c r="B94" s="51">
        <f t="shared" si="1"/>
        <v>45183</v>
      </c>
      <c r="C94" s="35" t="s">
        <v>4994</v>
      </c>
      <c r="D94" s="90">
        <f>VLOOKUP(C94,'Ref. Taxo. '!A:B,2,FALSE)</f>
        <v>796</v>
      </c>
      <c r="E94" s="278">
        <v>2</v>
      </c>
      <c r="F94" s="278">
        <v>2</v>
      </c>
      <c r="G94" s="278">
        <v>2</v>
      </c>
      <c r="H94" s="35"/>
      <c r="I94" s="35"/>
      <c r="J94" s="35"/>
      <c r="K94" s="35"/>
      <c r="L94" s="35"/>
      <c r="M94" s="35"/>
      <c r="N94" s="35"/>
      <c r="O94" s="35"/>
      <c r="P94" s="35"/>
      <c r="Q94" s="35"/>
      <c r="R94" s="35"/>
      <c r="S94" s="35"/>
      <c r="T94" s="31"/>
    </row>
    <row r="95" spans="1:20">
      <c r="A95" s="50" t="str">
        <f t="shared" si="1"/>
        <v>05130500</v>
      </c>
      <c r="B95" s="51">
        <f t="shared" si="1"/>
        <v>45183</v>
      </c>
      <c r="C95" s="35" t="s">
        <v>4996</v>
      </c>
      <c r="D95" s="90">
        <f>VLOOKUP(C95,'Ref. Taxo. '!A:B,2,FALSE)</f>
        <v>793</v>
      </c>
      <c r="E95" s="278">
        <v>0</v>
      </c>
      <c r="F95" s="278">
        <v>0</v>
      </c>
      <c r="G95" s="278">
        <v>1</v>
      </c>
      <c r="H95" s="35"/>
      <c r="I95" s="35"/>
      <c r="J95" s="35"/>
      <c r="K95" s="35"/>
      <c r="L95" s="35"/>
      <c r="M95" s="35"/>
      <c r="N95" s="35"/>
      <c r="O95" s="35"/>
      <c r="P95" s="35"/>
      <c r="Q95" s="35"/>
      <c r="R95" s="35"/>
      <c r="S95" s="35"/>
      <c r="T95" s="31"/>
    </row>
    <row r="96" spans="1:20">
      <c r="A96" s="50" t="str">
        <f t="shared" si="1"/>
        <v>05130500</v>
      </c>
      <c r="B96" s="51">
        <f t="shared" si="1"/>
        <v>45183</v>
      </c>
      <c r="C96" s="35" t="s">
        <v>4983</v>
      </c>
      <c r="D96" s="90">
        <f>VLOOKUP(C96,'Ref. Taxo. '!A:B,2,FALSE)</f>
        <v>831</v>
      </c>
      <c r="E96" s="278">
        <v>0</v>
      </c>
      <c r="F96" s="278">
        <v>1</v>
      </c>
      <c r="G96" s="278">
        <v>0</v>
      </c>
      <c r="H96" s="35"/>
      <c r="I96" s="35"/>
      <c r="J96" s="35"/>
      <c r="K96" s="35"/>
      <c r="L96" s="35"/>
      <c r="M96" s="35"/>
      <c r="N96" s="35"/>
      <c r="O96" s="35"/>
      <c r="P96" s="35"/>
      <c r="Q96" s="35"/>
      <c r="R96" s="35"/>
      <c r="S96" s="35"/>
      <c r="T96" s="31"/>
    </row>
    <row r="97" spans="1:20">
      <c r="A97" s="50" t="str">
        <f t="shared" si="1"/>
        <v>05130500</v>
      </c>
      <c r="B97" s="51">
        <f t="shared" si="1"/>
        <v>45183</v>
      </c>
      <c r="C97" s="35" t="s">
        <v>2217</v>
      </c>
      <c r="D97" s="90">
        <f>VLOOKUP(C97,'Ref. Taxo. '!A:B,2,FALSE)</f>
        <v>801</v>
      </c>
      <c r="E97" s="278">
        <v>0</v>
      </c>
      <c r="F97" s="278">
        <v>0</v>
      </c>
      <c r="G97" s="278">
        <v>1</v>
      </c>
      <c r="H97" s="35"/>
      <c r="I97" s="35"/>
      <c r="J97" s="35"/>
      <c r="K97" s="35"/>
      <c r="L97" s="35"/>
      <c r="M97" s="35"/>
      <c r="N97" s="35"/>
      <c r="O97" s="35"/>
      <c r="P97" s="35"/>
      <c r="Q97" s="35"/>
      <c r="R97" s="35"/>
      <c r="S97" s="35"/>
      <c r="T97" s="31"/>
    </row>
    <row r="98" spans="1:20">
      <c r="A98" s="50" t="str">
        <f t="shared" si="1"/>
        <v>05130500</v>
      </c>
      <c r="B98" s="51">
        <f t="shared" si="1"/>
        <v>45183</v>
      </c>
      <c r="C98" s="35" t="s">
        <v>4985</v>
      </c>
      <c r="D98" s="90">
        <f>VLOOKUP(C98,'Ref. Taxo. '!A:B,2,FALSE)</f>
        <v>824</v>
      </c>
      <c r="E98" s="278">
        <v>1</v>
      </c>
      <c r="F98" s="278">
        <v>0</v>
      </c>
      <c r="G98" s="278">
        <v>0</v>
      </c>
      <c r="H98" s="35"/>
      <c r="I98" s="35"/>
      <c r="J98" s="35"/>
      <c r="K98" s="35"/>
      <c r="L98" s="35"/>
      <c r="M98" s="35"/>
      <c r="N98" s="35"/>
      <c r="O98" s="35"/>
      <c r="P98" s="35"/>
      <c r="Q98" s="35"/>
      <c r="R98" s="35"/>
      <c r="S98" s="35"/>
      <c r="T98" s="31"/>
    </row>
    <row r="99" spans="1:20">
      <c r="A99" s="50" t="str">
        <f t="shared" si="1"/>
        <v>05130500</v>
      </c>
      <c r="B99" s="51">
        <f t="shared" si="1"/>
        <v>45183</v>
      </c>
      <c r="C99" s="35" t="s">
        <v>2222</v>
      </c>
      <c r="D99" s="90">
        <f>VLOOKUP(C99,'Ref. Taxo. '!A:B,2,FALSE)</f>
        <v>704</v>
      </c>
      <c r="E99" s="278">
        <v>4</v>
      </c>
      <c r="F99" s="278">
        <v>3</v>
      </c>
      <c r="G99" s="278">
        <v>0</v>
      </c>
      <c r="H99" s="35"/>
      <c r="I99" s="35"/>
      <c r="J99" s="35"/>
      <c r="K99" s="35"/>
      <c r="L99" s="35"/>
      <c r="M99" s="35"/>
      <c r="N99" s="35"/>
      <c r="O99" s="35"/>
      <c r="P99" s="35"/>
      <c r="Q99" s="35"/>
      <c r="R99" s="35"/>
      <c r="S99" s="35"/>
      <c r="T99" s="31"/>
    </row>
    <row r="100" spans="1:20">
      <c r="A100" s="50" t="str">
        <f t="shared" si="1"/>
        <v>05130500</v>
      </c>
      <c r="B100" s="51">
        <f t="shared" si="1"/>
        <v>45183</v>
      </c>
      <c r="C100" s="35" t="s">
        <v>8538</v>
      </c>
      <c r="D100" s="90">
        <f>VLOOKUP(C100,'Ref. Taxo. '!A:B,2,FALSE)</f>
        <v>3127</v>
      </c>
      <c r="E100" s="278">
        <v>1</v>
      </c>
      <c r="F100" s="278">
        <v>1</v>
      </c>
      <c r="G100" s="278">
        <v>1</v>
      </c>
      <c r="H100" s="35"/>
      <c r="I100" s="35"/>
      <c r="J100" s="35"/>
      <c r="K100" s="35"/>
      <c r="L100" s="35"/>
      <c r="M100" s="35"/>
      <c r="N100" s="35"/>
      <c r="O100" s="35"/>
      <c r="P100" s="35"/>
      <c r="Q100" s="35"/>
      <c r="R100" s="35"/>
      <c r="S100" s="35"/>
      <c r="T100" s="31"/>
    </row>
    <row r="101" spans="1:20">
      <c r="A101" s="50" t="str">
        <f t="shared" si="1"/>
        <v>05130500</v>
      </c>
      <c r="B101" s="51">
        <f t="shared" si="1"/>
        <v>45183</v>
      </c>
      <c r="C101" s="35" t="s">
        <v>8723</v>
      </c>
      <c r="D101" s="90">
        <f>VLOOKUP(C101,'Ref. Taxo. '!A:B,2,FALSE)</f>
        <v>3206</v>
      </c>
      <c r="E101" s="278">
        <v>1</v>
      </c>
      <c r="F101" s="278">
        <v>1</v>
      </c>
      <c r="G101" s="278">
        <v>1</v>
      </c>
      <c r="H101" s="35"/>
      <c r="I101" s="35"/>
      <c r="J101" s="35"/>
      <c r="K101" s="35"/>
      <c r="L101" s="35"/>
      <c r="M101" s="35"/>
      <c r="N101" s="35"/>
      <c r="O101" s="35"/>
      <c r="P101" s="35"/>
      <c r="Q101" s="35"/>
      <c r="R101" s="35"/>
      <c r="S101" s="35"/>
      <c r="T101" s="31"/>
    </row>
    <row r="102" spans="1:20">
      <c r="A102" s="50" t="str">
        <f t="shared" si="1"/>
        <v>05130500</v>
      </c>
      <c r="B102" s="51">
        <f t="shared" si="1"/>
        <v>45183</v>
      </c>
      <c r="C102" s="35" t="s">
        <v>13724</v>
      </c>
      <c r="D102" s="90">
        <f>VLOOKUP(C102,'Ref. Taxo. '!A:B,2,FALSE)</f>
        <v>3170</v>
      </c>
      <c r="E102" s="278">
        <v>1</v>
      </c>
      <c r="F102" s="278">
        <v>1</v>
      </c>
      <c r="G102" s="278">
        <v>1</v>
      </c>
      <c r="H102" s="35"/>
      <c r="I102" s="35"/>
      <c r="J102" s="35"/>
      <c r="K102" s="35"/>
      <c r="L102" s="35"/>
      <c r="M102" s="35"/>
      <c r="N102" s="35"/>
      <c r="O102" s="35"/>
      <c r="P102" s="35"/>
      <c r="Q102" s="35"/>
      <c r="R102" s="35"/>
      <c r="S102" s="35"/>
      <c r="T102" s="31"/>
    </row>
    <row r="103" spans="1:20">
      <c r="A103" s="50" t="str">
        <f t="shared" si="1"/>
        <v>05130500</v>
      </c>
      <c r="B103" s="51">
        <f t="shared" si="1"/>
        <v>45183</v>
      </c>
      <c r="C103" s="35" t="s">
        <v>4961</v>
      </c>
      <c r="D103" s="90">
        <f>VLOOKUP(C103,'Ref. Taxo. '!A:B,2,FALSE)</f>
        <v>888</v>
      </c>
      <c r="E103" s="278">
        <v>41</v>
      </c>
      <c r="F103" s="278">
        <v>1</v>
      </c>
      <c r="G103" s="278">
        <v>2</v>
      </c>
      <c r="H103" s="35"/>
      <c r="I103" s="35"/>
      <c r="J103" s="35"/>
      <c r="K103" s="35"/>
      <c r="L103" s="35"/>
      <c r="M103" s="35"/>
      <c r="N103" s="35"/>
      <c r="O103" s="35"/>
      <c r="P103" s="35"/>
      <c r="Q103" s="35"/>
      <c r="R103" s="35"/>
      <c r="S103" s="35"/>
      <c r="T103" s="31"/>
    </row>
    <row r="104" spans="1:20">
      <c r="A104" s="50" t="str">
        <f t="shared" si="1"/>
        <v>05130500</v>
      </c>
      <c r="B104" s="51">
        <f t="shared" si="1"/>
        <v>45183</v>
      </c>
      <c r="C104" s="35" t="s">
        <v>4965</v>
      </c>
      <c r="D104" s="90">
        <f>VLOOKUP(C104,'Ref. Taxo. '!A:B,2,FALSE)</f>
        <v>880</v>
      </c>
      <c r="E104" s="278">
        <v>789</v>
      </c>
      <c r="F104" s="278">
        <v>56</v>
      </c>
      <c r="G104" s="278">
        <v>2</v>
      </c>
      <c r="H104" s="35"/>
      <c r="I104" s="35"/>
      <c r="J104" s="35"/>
      <c r="K104" s="35"/>
      <c r="L104" s="35"/>
      <c r="M104" s="35"/>
      <c r="N104" s="35"/>
      <c r="O104" s="35"/>
      <c r="P104" s="35"/>
      <c r="Q104" s="35"/>
      <c r="R104" s="35"/>
      <c r="S104" s="35"/>
      <c r="T104" s="31"/>
    </row>
    <row r="105" spans="1:20">
      <c r="A105" s="50" t="str">
        <f t="shared" si="1"/>
        <v>05130500</v>
      </c>
      <c r="B105" s="51">
        <f t="shared" si="1"/>
        <v>45183</v>
      </c>
      <c r="C105" s="35" t="s">
        <v>4976</v>
      </c>
      <c r="D105" s="90">
        <f>VLOOKUP(C105,'Ref. Taxo. '!A:B,2,FALSE)</f>
        <v>861</v>
      </c>
      <c r="E105" s="278">
        <v>48</v>
      </c>
      <c r="F105" s="278">
        <v>86</v>
      </c>
      <c r="G105" s="278">
        <v>8</v>
      </c>
      <c r="H105" s="35"/>
      <c r="I105" s="35"/>
      <c r="J105" s="35"/>
      <c r="K105" s="35"/>
      <c r="L105" s="35"/>
      <c r="M105" s="35"/>
      <c r="N105" s="35"/>
      <c r="O105" s="35"/>
      <c r="P105" s="35"/>
      <c r="Q105" s="35"/>
      <c r="R105" s="35"/>
      <c r="S105" s="35"/>
      <c r="T105" s="31"/>
    </row>
    <row r="106" spans="1:20">
      <c r="A106" s="50" t="str">
        <f t="shared" si="1"/>
        <v>05130500</v>
      </c>
      <c r="B106" s="51">
        <f t="shared" si="1"/>
        <v>45183</v>
      </c>
      <c r="C106" s="35" t="s">
        <v>5012</v>
      </c>
      <c r="D106" s="90">
        <f>VLOOKUP(C106,'Ref. Taxo. '!A:B,2,FALSE)</f>
        <v>2024</v>
      </c>
      <c r="E106" s="278">
        <v>0</v>
      </c>
      <c r="F106" s="278">
        <v>0</v>
      </c>
      <c r="G106" s="278">
        <v>1</v>
      </c>
      <c r="H106" s="35"/>
      <c r="I106" s="35"/>
      <c r="J106" s="35"/>
      <c r="K106" s="35"/>
      <c r="L106" s="35"/>
      <c r="M106" s="35"/>
      <c r="N106" s="35"/>
      <c r="O106" s="35"/>
      <c r="P106" s="35"/>
      <c r="Q106" s="35"/>
      <c r="R106" s="35"/>
      <c r="S106" s="35"/>
      <c r="T106" s="31"/>
    </row>
    <row r="107" spans="1:20">
      <c r="A107" s="50" t="str">
        <f t="shared" si="1"/>
        <v>05130500</v>
      </c>
      <c r="B107" s="51">
        <f t="shared" si="1"/>
        <v>45183</v>
      </c>
      <c r="C107" s="35" t="s">
        <v>5010</v>
      </c>
      <c r="D107" s="90">
        <f>VLOOKUP(C107,'Ref. Taxo. '!A:B,2,FALSE)</f>
        <v>2027</v>
      </c>
      <c r="E107" s="278">
        <v>3</v>
      </c>
      <c r="F107" s="278">
        <v>1</v>
      </c>
      <c r="G107" s="278">
        <v>0</v>
      </c>
      <c r="H107" s="35"/>
      <c r="I107" s="35"/>
      <c r="J107" s="35"/>
      <c r="K107" s="35"/>
      <c r="L107" s="35"/>
      <c r="M107" s="35"/>
      <c r="N107" s="35"/>
      <c r="O107" s="35"/>
      <c r="P107" s="35"/>
      <c r="Q107" s="35"/>
      <c r="R107" s="35"/>
      <c r="S107" s="35"/>
      <c r="T107" s="31"/>
    </row>
    <row r="108" spans="1:20">
      <c r="A108" s="50" t="str">
        <f t="shared" si="1"/>
        <v>05130500</v>
      </c>
      <c r="B108" s="51">
        <f t="shared" si="1"/>
        <v>45183</v>
      </c>
      <c r="C108" s="35" t="s">
        <v>4864</v>
      </c>
      <c r="D108" s="90">
        <f>VLOOKUP(C108,'Ref. Taxo. '!A:B,2,FALSE)</f>
        <v>1051</v>
      </c>
      <c r="E108" s="278">
        <v>0</v>
      </c>
      <c r="F108" s="278">
        <v>0</v>
      </c>
      <c r="G108" s="278">
        <v>2</v>
      </c>
      <c r="H108" s="35"/>
      <c r="I108" s="35"/>
      <c r="J108" s="35"/>
      <c r="K108" s="35"/>
      <c r="L108" s="35"/>
      <c r="M108" s="35"/>
      <c r="N108" s="35"/>
      <c r="O108" s="35"/>
      <c r="P108" s="35"/>
      <c r="Q108" s="35"/>
      <c r="R108" s="35"/>
      <c r="S108" s="35"/>
      <c r="T108" s="31"/>
    </row>
    <row r="109" spans="1:20">
      <c r="A109" s="50" t="str">
        <f t="shared" si="1"/>
        <v>05130500</v>
      </c>
      <c r="B109" s="51">
        <f t="shared" si="1"/>
        <v>45183</v>
      </c>
      <c r="C109" s="35" t="s">
        <v>3998</v>
      </c>
      <c r="D109" s="90">
        <f>VLOOKUP(C109,'Ref. Taxo. '!A:B,2,FALSE)</f>
        <v>19280</v>
      </c>
      <c r="E109" s="278">
        <v>1</v>
      </c>
      <c r="F109" s="278">
        <v>0</v>
      </c>
      <c r="G109" s="278">
        <v>0</v>
      </c>
      <c r="H109" s="35"/>
      <c r="I109" s="35"/>
      <c r="J109" s="35"/>
      <c r="K109" s="35"/>
      <c r="L109" s="35"/>
      <c r="M109" s="35"/>
      <c r="N109" s="35"/>
      <c r="O109" s="35"/>
      <c r="P109" s="35"/>
      <c r="Q109" s="35"/>
      <c r="R109" s="35"/>
      <c r="S109" s="35"/>
      <c r="T109" s="31"/>
    </row>
    <row r="110" spans="1:20">
      <c r="A110" s="50" t="str">
        <f t="shared" si="1"/>
        <v>05130500</v>
      </c>
      <c r="B110" s="51">
        <f t="shared" si="1"/>
        <v>45183</v>
      </c>
      <c r="C110" s="35" t="s">
        <v>4845</v>
      </c>
      <c r="D110" s="90">
        <f>VLOOKUP(C110,'Ref. Taxo. '!A:B,2,FALSE)</f>
        <v>1009</v>
      </c>
      <c r="E110" s="278">
        <v>14</v>
      </c>
      <c r="F110" s="278">
        <v>0</v>
      </c>
      <c r="G110" s="278">
        <v>0</v>
      </c>
      <c r="H110" s="35"/>
      <c r="I110" s="35"/>
      <c r="J110" s="35"/>
      <c r="K110" s="35"/>
      <c r="L110" s="35"/>
      <c r="M110" s="35"/>
      <c r="N110" s="35"/>
      <c r="O110" s="35"/>
      <c r="P110" s="35"/>
      <c r="Q110" s="35"/>
      <c r="R110" s="35"/>
      <c r="S110" s="35"/>
      <c r="T110" s="31"/>
    </row>
    <row r="111" spans="1:20">
      <c r="A111" s="50" t="str">
        <f t="shared" si="1"/>
        <v>05130500</v>
      </c>
      <c r="B111" s="51">
        <f t="shared" si="1"/>
        <v>45183</v>
      </c>
      <c r="C111" s="35" t="s">
        <v>4947</v>
      </c>
      <c r="D111" s="90">
        <f>VLOOKUP(C111,'Ref. Taxo. '!A:B,2,FALSE)</f>
        <v>928</v>
      </c>
      <c r="E111" s="278">
        <v>0</v>
      </c>
      <c r="F111" s="278">
        <v>0</v>
      </c>
      <c r="G111" s="278">
        <v>1</v>
      </c>
      <c r="H111" s="35"/>
      <c r="I111" s="35"/>
      <c r="J111" s="35"/>
      <c r="K111" s="35"/>
      <c r="L111" s="35"/>
      <c r="M111" s="35"/>
      <c r="N111" s="35"/>
      <c r="O111" s="35"/>
      <c r="P111" s="35"/>
      <c r="Q111" s="35"/>
      <c r="R111" s="35"/>
      <c r="S111" s="35"/>
      <c r="T111" s="31"/>
    </row>
    <row r="112" spans="1:20">
      <c r="A112" s="50" t="str">
        <f t="shared" si="1"/>
        <v>05130500</v>
      </c>
      <c r="B112" s="51">
        <f t="shared" si="1"/>
        <v>45183</v>
      </c>
      <c r="C112" s="35" t="s">
        <v>17709</v>
      </c>
      <c r="D112" s="90">
        <f>VLOOKUP(C112,'Ref. Taxo. '!A:B,2,FALSE)</f>
        <v>933</v>
      </c>
      <c r="E112" s="278">
        <v>12</v>
      </c>
      <c r="F112" s="278">
        <v>23</v>
      </c>
      <c r="G112" s="278">
        <v>3</v>
      </c>
      <c r="H112" s="35"/>
      <c r="I112" s="35"/>
      <c r="J112" s="35"/>
      <c r="K112" s="35"/>
      <c r="L112" s="35"/>
      <c r="M112" s="35"/>
      <c r="N112" s="35"/>
      <c r="O112" s="35"/>
      <c r="P112" s="35"/>
      <c r="Q112" s="35"/>
      <c r="R112" s="35"/>
      <c r="S112" s="35"/>
      <c r="T112" s="31"/>
    </row>
    <row r="113" spans="1:20">
      <c r="A113" s="50" t="str">
        <f t="shared" si="1"/>
        <v>05130500</v>
      </c>
      <c r="B113" s="51">
        <f t="shared" si="1"/>
        <v>45183</v>
      </c>
      <c r="C113" s="35" t="s">
        <v>4861</v>
      </c>
      <c r="D113" s="90">
        <f>VLOOKUP(C113,'Ref. Taxo. '!A:B,2,FALSE)</f>
        <v>1055</v>
      </c>
      <c r="E113" s="278">
        <v>0</v>
      </c>
      <c r="F113" s="278">
        <v>0</v>
      </c>
      <c r="G113" s="278">
        <v>1</v>
      </c>
      <c r="H113" s="35"/>
      <c r="I113" s="35"/>
      <c r="J113" s="35"/>
      <c r="K113" s="35"/>
      <c r="L113" s="35"/>
      <c r="M113" s="35"/>
      <c r="N113" s="35"/>
      <c r="O113" s="35"/>
      <c r="P113" s="35"/>
      <c r="Q113" s="35"/>
      <c r="R113" s="35"/>
      <c r="S113" s="35"/>
      <c r="T113" s="31"/>
    </row>
    <row r="114" spans="1:20">
      <c r="A114" s="50" t="str">
        <f t="shared" si="1"/>
        <v>05130500</v>
      </c>
      <c r="B114" s="51">
        <f t="shared" si="1"/>
        <v>45183</v>
      </c>
      <c r="C114" s="35"/>
      <c r="D114" s="90" t="e">
        <f>VLOOKUP(C114,'Ref. Taxo. '!A:B,2,FALSE)</f>
        <v>#N/A</v>
      </c>
      <c r="E114" s="35"/>
      <c r="F114" s="35"/>
      <c r="G114" s="35"/>
      <c r="H114" s="35"/>
      <c r="I114" s="35"/>
      <c r="J114" s="35"/>
      <c r="K114" s="35"/>
      <c r="L114" s="35"/>
      <c r="M114" s="35"/>
      <c r="N114" s="35"/>
      <c r="O114" s="35"/>
      <c r="P114" s="35"/>
      <c r="Q114" s="35"/>
      <c r="R114" s="35"/>
      <c r="S114" s="35"/>
      <c r="T114" s="31"/>
    </row>
    <row r="115" spans="1:20">
      <c r="A115" s="50" t="str">
        <f t="shared" si="1"/>
        <v>05130500</v>
      </c>
      <c r="B115" s="51">
        <f t="shared" si="1"/>
        <v>45183</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05130500</v>
      </c>
      <c r="B116" s="51">
        <f t="shared" si="1"/>
        <v>45183</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05130500</v>
      </c>
      <c r="B117" s="51">
        <f t="shared" si="1"/>
        <v>45183</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05130500</v>
      </c>
      <c r="B118" s="51">
        <f t="shared" si="1"/>
        <v>45183</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05130500</v>
      </c>
      <c r="B119" s="51">
        <f t="shared" si="1"/>
        <v>45183</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05130500</v>
      </c>
      <c r="B120" s="51">
        <f t="shared" si="1"/>
        <v>45183</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05130500</v>
      </c>
      <c r="B121" s="51">
        <f t="shared" si="1"/>
        <v>45183</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05130500</v>
      </c>
      <c r="B122" s="51">
        <f t="shared" si="2"/>
        <v>45183</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05130500</v>
      </c>
      <c r="B123" s="51">
        <f t="shared" si="2"/>
        <v>45183</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05130500</v>
      </c>
      <c r="B124" s="51">
        <f t="shared" si="2"/>
        <v>45183</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05130500</v>
      </c>
      <c r="B125" s="51">
        <f t="shared" si="2"/>
        <v>45183</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05130500</v>
      </c>
      <c r="B126" s="51">
        <f t="shared" si="2"/>
        <v>45183</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05130500</v>
      </c>
      <c r="B127" s="51">
        <f t="shared" si="2"/>
        <v>45183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05130500</v>
      </c>
      <c r="B128" s="51">
        <f t="shared" si="2"/>
        <v>45183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05130500</v>
      </c>
      <c r="B129" s="51">
        <f t="shared" si="2"/>
        <v>45183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05130500</v>
      </c>
      <c r="B130" s="51">
        <f t="shared" si="2"/>
        <v>45183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05130500</v>
      </c>
      <c r="B131" s="51">
        <f t="shared" si="2"/>
        <v>45183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05130500</v>
      </c>
      <c r="B132" s="51">
        <f t="shared" si="2"/>
        <v>45183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05130500</v>
      </c>
      <c r="B133" s="51">
        <f t="shared" si="2"/>
        <v>45183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05130500</v>
      </c>
      <c r="B134" s="51">
        <f t="shared" si="2"/>
        <v>45183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05130500</v>
      </c>
      <c r="B135" s="51">
        <f t="shared" si="2"/>
        <v>45183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05130500</v>
      </c>
      <c r="B136" s="51">
        <f t="shared" si="2"/>
        <v>45183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05130500</v>
      </c>
      <c r="B137" s="51">
        <f t="shared" si="2"/>
        <v>45183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05130500</v>
      </c>
      <c r="B138" s="51">
        <f t="shared" si="2"/>
        <v>45183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05130500</v>
      </c>
      <c r="B139" s="51">
        <f t="shared" si="2"/>
        <v>45183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05130500</v>
      </c>
      <c r="B140" s="51">
        <f t="shared" si="2"/>
        <v>45183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05130500</v>
      </c>
      <c r="B141" s="51">
        <f t="shared" si="2"/>
        <v>45183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05130500</v>
      </c>
      <c r="B142" s="51">
        <f t="shared" si="2"/>
        <v>45183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05130500</v>
      </c>
      <c r="B143" s="51">
        <f t="shared" si="2"/>
        <v>45183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05130500</v>
      </c>
      <c r="B144" s="51">
        <f t="shared" si="2"/>
        <v>45183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05130500</v>
      </c>
      <c r="B145" s="51">
        <f t="shared" si="2"/>
        <v>45183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05130500</v>
      </c>
      <c r="B146" s="51">
        <f t="shared" si="2"/>
        <v>45183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05130500</v>
      </c>
      <c r="B147" s="51">
        <f t="shared" si="2"/>
        <v>45183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05130500</v>
      </c>
      <c r="B148" s="51">
        <f t="shared" si="2"/>
        <v>45183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05130500</v>
      </c>
      <c r="B149" s="51">
        <f t="shared" si="2"/>
        <v>45183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05130500</v>
      </c>
      <c r="B150" s="51">
        <f t="shared" si="2"/>
        <v>45183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05130500</v>
      </c>
      <c r="B151" s="51">
        <f t="shared" si="2"/>
        <v>45183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05130500</v>
      </c>
      <c r="B152" s="51">
        <f t="shared" si="2"/>
        <v>45183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05130500</v>
      </c>
      <c r="B153" s="51">
        <f t="shared" si="2"/>
        <v>45183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05130500</v>
      </c>
      <c r="B154" s="51">
        <f t="shared" si="3"/>
        <v>45183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05130500</v>
      </c>
      <c r="B155" s="51">
        <f t="shared" si="3"/>
        <v>45183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05130500</v>
      </c>
      <c r="B156" s="51">
        <f t="shared" si="3"/>
        <v>45183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05130500</v>
      </c>
      <c r="B157" s="51">
        <f t="shared" si="3"/>
        <v>45183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05130500</v>
      </c>
      <c r="B158" s="51">
        <f t="shared" si="3"/>
        <v>45183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05130500</v>
      </c>
      <c r="B159" s="51">
        <f t="shared" si="3"/>
        <v>45183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05130500</v>
      </c>
      <c r="B160" s="51">
        <f t="shared" si="3"/>
        <v>45183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05130500</v>
      </c>
      <c r="B161" s="51">
        <f t="shared" si="3"/>
        <v>45183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05130500</v>
      </c>
      <c r="B162" s="51">
        <f t="shared" si="3"/>
        <v>45183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05130500</v>
      </c>
      <c r="B163" s="51">
        <f t="shared" si="3"/>
        <v>45183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05130500</v>
      </c>
      <c r="B164" s="51">
        <f t="shared" si="3"/>
        <v>45183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05130500</v>
      </c>
      <c r="B165" s="51">
        <f t="shared" si="3"/>
        <v>45183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05130500</v>
      </c>
      <c r="B166" s="51">
        <f t="shared" si="3"/>
        <v>45183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05130500</v>
      </c>
      <c r="B167" s="51">
        <f t="shared" si="3"/>
        <v>45183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05130500</v>
      </c>
      <c r="B168" s="51">
        <f t="shared" si="3"/>
        <v>45183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05130500</v>
      </c>
      <c r="B169" s="51">
        <f t="shared" si="3"/>
        <v>45183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05130500</v>
      </c>
      <c r="B170" s="51">
        <f t="shared" si="3"/>
        <v>45183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05130500</v>
      </c>
      <c r="B171" s="51">
        <f t="shared" si="3"/>
        <v>45183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05130500</v>
      </c>
      <c r="B172" s="51">
        <f t="shared" si="3"/>
        <v>45183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05130500</v>
      </c>
      <c r="B173" s="51">
        <f t="shared" si="3"/>
        <v>45183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05130500</v>
      </c>
      <c r="B174" s="51">
        <f t="shared" si="3"/>
        <v>45183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05130500</v>
      </c>
      <c r="B175" s="51">
        <f t="shared" si="3"/>
        <v>45183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05130500</v>
      </c>
      <c r="B176" s="51">
        <f t="shared" si="3"/>
        <v>45183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05130500</v>
      </c>
      <c r="B177" s="51">
        <f t="shared" si="3"/>
        <v>45183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05130500</v>
      </c>
      <c r="B178" s="51">
        <f t="shared" si="3"/>
        <v>45183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05130500</v>
      </c>
      <c r="B179" s="51">
        <f t="shared" si="3"/>
        <v>45183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05130500</v>
      </c>
      <c r="B180" s="51">
        <f t="shared" si="3"/>
        <v>45183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05130500</v>
      </c>
      <c r="B181" s="51">
        <f t="shared" si="3"/>
        <v>45183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05130500</v>
      </c>
      <c r="B182" s="51">
        <f t="shared" si="3"/>
        <v>45183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05130500</v>
      </c>
      <c r="B183" s="51">
        <f t="shared" si="3"/>
        <v>45183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05130500</v>
      </c>
      <c r="B184" s="51">
        <f t="shared" si="3"/>
        <v>45183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05130500</v>
      </c>
      <c r="B185" s="51">
        <f t="shared" si="3"/>
        <v>45183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05130500</v>
      </c>
      <c r="B186" s="51">
        <f t="shared" si="4"/>
        <v>45183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05130500</v>
      </c>
      <c r="B187" s="51">
        <f t="shared" si="4"/>
        <v>45183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05130500</v>
      </c>
      <c r="B188" s="51">
        <f t="shared" si="4"/>
        <v>45183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05130500</v>
      </c>
      <c r="B189" s="51">
        <f t="shared" si="4"/>
        <v>45183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05130500</v>
      </c>
      <c r="B190" s="51">
        <f t="shared" si="4"/>
        <v>45183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05130500</v>
      </c>
      <c r="B191" s="51">
        <f t="shared" si="4"/>
        <v>45183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05130500</v>
      </c>
      <c r="B192" s="51">
        <f t="shared" si="4"/>
        <v>45183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05130500</v>
      </c>
      <c r="B193" s="51">
        <f t="shared" si="4"/>
        <v>45183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05130500</v>
      </c>
      <c r="B194" s="51">
        <f t="shared" si="4"/>
        <v>45183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05130500</v>
      </c>
      <c r="B195" s="51">
        <f t="shared" si="4"/>
        <v>45183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05130500</v>
      </c>
      <c r="B196" s="51">
        <f t="shared" si="4"/>
        <v>45183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05130500</v>
      </c>
      <c r="B197" s="51">
        <f t="shared" si="4"/>
        <v>45183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05130500</v>
      </c>
      <c r="B198" s="51">
        <f t="shared" si="4"/>
        <v>45183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05130500</v>
      </c>
      <c r="B199" s="51">
        <f t="shared" si="4"/>
        <v>45183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05130500</v>
      </c>
      <c r="B200" s="51">
        <f t="shared" si="4"/>
        <v>45183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05130500</v>
      </c>
      <c r="B201" s="51">
        <f t="shared" si="4"/>
        <v>45183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05130500</v>
      </c>
      <c r="B202" s="51">
        <f t="shared" si="4"/>
        <v>45183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05130500</v>
      </c>
      <c r="B203" s="51">
        <f t="shared" si="4"/>
        <v>45183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05130500</v>
      </c>
      <c r="B204" s="51">
        <f t="shared" si="4"/>
        <v>45183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05130500</v>
      </c>
      <c r="B205" s="51">
        <f t="shared" si="4"/>
        <v>45183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05130500</v>
      </c>
      <c r="B206" s="51">
        <f t="shared" si="4"/>
        <v>45183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05130500</v>
      </c>
      <c r="B207" s="51">
        <f t="shared" si="4"/>
        <v>45183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05130500</v>
      </c>
      <c r="B208" s="51">
        <f t="shared" si="4"/>
        <v>45183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05130500</v>
      </c>
      <c r="B209" s="51">
        <f t="shared" si="4"/>
        <v>45183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05130500</v>
      </c>
      <c r="B210" s="51">
        <f t="shared" si="4"/>
        <v>45183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05130500</v>
      </c>
      <c r="B211" s="51">
        <f t="shared" si="4"/>
        <v>45183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05130500</v>
      </c>
      <c r="B212" s="51">
        <f t="shared" si="4"/>
        <v>45183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05130500</v>
      </c>
      <c r="B213" s="51">
        <f t="shared" si="4"/>
        <v>45183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05130500</v>
      </c>
      <c r="B214" s="51">
        <f t="shared" si="4"/>
        <v>45183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05130500</v>
      </c>
      <c r="B215" s="51">
        <f t="shared" si="4"/>
        <v>45183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05130500</v>
      </c>
      <c r="B216" s="51">
        <f t="shared" si="4"/>
        <v>45183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05130500</v>
      </c>
      <c r="B217" s="51">
        <f t="shared" si="4"/>
        <v>45183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05130500</v>
      </c>
      <c r="B218" s="51">
        <f t="shared" si="5"/>
        <v>45183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05130500</v>
      </c>
      <c r="B219" s="51">
        <f t="shared" si="5"/>
        <v>45183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05130500</v>
      </c>
      <c r="B220" s="51">
        <f t="shared" si="5"/>
        <v>45183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05130500</v>
      </c>
      <c r="B221" s="51">
        <f t="shared" si="5"/>
        <v>45183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05130500</v>
      </c>
      <c r="B222" s="51">
        <f t="shared" si="5"/>
        <v>45183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05130500</v>
      </c>
      <c r="B223" s="51">
        <f t="shared" si="5"/>
        <v>45183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05130500</v>
      </c>
      <c r="B224" s="51">
        <f t="shared" si="5"/>
        <v>45183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05130500</v>
      </c>
      <c r="B225" s="51">
        <f t="shared" si="5"/>
        <v>45183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05130500</v>
      </c>
      <c r="B226" s="51">
        <f t="shared" si="5"/>
        <v>45183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05130500</v>
      </c>
      <c r="B227" s="51">
        <f t="shared" si="5"/>
        <v>45183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05130500</v>
      </c>
      <c r="B228" s="51">
        <f t="shared" si="5"/>
        <v>45183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05130500</v>
      </c>
      <c r="B229" s="51">
        <f t="shared" si="5"/>
        <v>45183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05130500</v>
      </c>
      <c r="B230" s="51">
        <f t="shared" si="5"/>
        <v>45183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05130500</v>
      </c>
      <c r="B231" s="51">
        <f t="shared" si="5"/>
        <v>45183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05130500</v>
      </c>
      <c r="B232" s="51">
        <f t="shared" si="5"/>
        <v>45183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05130500</v>
      </c>
      <c r="B233" s="51">
        <f t="shared" si="5"/>
        <v>45183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05130500</v>
      </c>
      <c r="B234" s="51">
        <f t="shared" si="5"/>
        <v>45183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05130500</v>
      </c>
      <c r="B235" s="51">
        <f t="shared" si="5"/>
        <v>45183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05130500</v>
      </c>
      <c r="B236" s="51">
        <f t="shared" si="5"/>
        <v>45183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05130500</v>
      </c>
      <c r="B237" s="51">
        <f t="shared" si="5"/>
        <v>45183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05130500</v>
      </c>
      <c r="B238" s="51">
        <f t="shared" si="5"/>
        <v>45183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05130500</v>
      </c>
      <c r="B239" s="51">
        <f t="shared" si="5"/>
        <v>45183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05130500</v>
      </c>
      <c r="B240" s="51">
        <f t="shared" si="5"/>
        <v>45183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05130500</v>
      </c>
      <c r="B241" s="51">
        <f t="shared" si="5"/>
        <v>45183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05130500</v>
      </c>
      <c r="B242" s="51">
        <f t="shared" si="5"/>
        <v>45183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05130500</v>
      </c>
      <c r="B243" s="51">
        <f t="shared" si="5"/>
        <v>45183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2024-03-14T13:02:26Z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