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<sst xmlns="http://schemas.openxmlformats.org/spreadsheetml/2006/main" count="664" uniqueCount="324">
  <si>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</si>
  <si>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</si>
  <si>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</si>
  <si>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</si>
  <si>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</si>
  <si>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</si>
  <si>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</si>
  <si>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</si>
  <si>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</si>
  <si>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</si>
  <si>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</si>
  <si>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</si>
  <si>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</si>
  <si>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</si>
  <si>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</si>
  <si>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</si>
  <si>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</si>
  <si>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</si>
  <si>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</si>
  <si>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</si>
  <si>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</si>
  <si>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</si>
  <si>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</si>
  <si>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</si>
  <si>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</si>
  <si>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</si>
  <si>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</si>
  <si>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</si>
  <si>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</si>
  <si>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</si>
  <si>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</si>
  <si>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</si>
  <si>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</si>
  <si>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</si>
  <si>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</si>
  <si>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</si>
  <si>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</si>
  <si>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</si>
  <si>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</si>
  <si>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</si>
  <si>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</si>
  <si>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</si>
  <si>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</si>
  <si>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</si>
  <si>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</si>
  <si>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</si>
  <si>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</si>
  <si>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</si>
  <si>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</si>
  <si>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</si>
  <si>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</si>
  <si>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</si>
  <si>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</si>
  <si>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</si>
  <si>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</si>
  <si>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</si>
  <si>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</si>
  <si>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</si>
  <si>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</si>
  <si>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</si>
  <si>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</si>
  <si>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</si>
  <si>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</si>
  <si>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</si>
  <si>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</si>
  <si>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</si>
  <si>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</si>
  <si>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</si>
  <si>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</si>
  <si>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</si>
  <si>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</si>
  <si>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</si>
  <si>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</si>
  <si>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</si>
  <si>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</si>
  <si>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</si>
  <si>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</si>
  <si>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</si>
  <si>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</si>
  <si>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</si>
  <si>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</si>
  <si>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</si>
  <si>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</si>
  <si>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</si>
  <si>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</si>
  <si>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</si>
  <si>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</si>
  <si>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</si>
  <si>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</si>
  <si>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</si>
  <si>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</si>
  <si>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</si>
  <si>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</si>
  <si>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</si>
  <si>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</si>
  <si>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</si>
  <si>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</si>
  <si>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</si>
  <si>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</si>
  <si>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</si>
  <si>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</si>
  <si>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</si>
  <si>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</si>
  <si>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</si>
  <si>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</si>
  <si>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</si>
  <si>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</si>
  <si>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</si>
  <si>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</si>
  <si>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</si>
  <si>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</si>
  <si>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</si>
  <si>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</si>
  <si>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</si>
  <si>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</si>
  <si>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</si>
  <si>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</si>
  <si>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</si>
  <si>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</si>
  <si>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</si>
  <si>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</si>
  <si>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</si>
  <si>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</si>
  <si>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</si>
  <si>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</si>
  <si>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</si>
  <si>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</si>
  <si>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</si>
  <si>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</si>
  <si>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</si>
  <si>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</si>
  <si>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</si>
  <si>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</si>
  <si>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</si>
  <si>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</si>
  <si>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</si>
  <si>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</si>
  <si>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</si>
  <si>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</si>
  <si>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</si>
  <si>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</si>
  <si>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</si>
  <si>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</si>
  <si>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</si>
  <si>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</si>
  <si>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</si>
  <si>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</si>
  <si>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</si>
  <si>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</si>
  <si>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</si>
  <si>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</si>
  <si>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</si>
  <si>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</si>
  <si>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</si>
  <si>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</si>
  <si>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</si>
  <si>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</si>
  <si>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</si>
  <si>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</si>
  <si>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</si>
  <si>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</si>
  <si>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</si>
  <si>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</si>
  <si>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</si>
  <si>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</si>
  <si>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</si>
  <si>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</si>
  <si>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</si>
  <si>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</si>
  <si>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</si>
  <si>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</si>
  <si>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</si>
  <si>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</si>
  <si>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</si>
  <si>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</si>
  <si>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</si>
  <si>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</si>
  <si>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</si>
  <si>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</si>
  <si>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</si>
  <si>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</si>
  <si>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</si>
  <si>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</si>
  <si>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</si>
  <si>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</si>
  <si>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</si>
  <si>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</si>
  <si>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</si>
  <si>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</si>
  <si>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</si>
  <si>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</si>
  <si>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</si>
  <si>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</si>
  <si>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</si>
  <si>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</si>
  <si>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</si>
  <si>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</si>
  <si>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</si>
  <si>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</si>
  <si>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</si>
  <si>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</si>
  <si>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</si>
  <si>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</si>
  <si>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</si>
  <si>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</si>
  <si>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</si>
  <si>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</si>
  <si>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</si>
  <si>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</si>
  <si>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</si>
  <si>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</si>
  <si>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</si>
  <si>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</si>
  <si>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</si>
  <si>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</si>
  <si>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</si>
  <si>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</si>
  <si>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</si>
  <si>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</si>
  <si>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</si>
  <si>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</si>
  <si>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</si>
  <si>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</si>
  <si>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</si>
  <si>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</si>
  <si>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</si>
  <si>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</si>
  <si>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</si>
  <si>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</si>
  <si>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</si>
  <si>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</si>
  <si>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</si>
  <si>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</si>
  <si>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</si>
  <si>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</si>
  <si>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</si>
  <si>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</si>
  <si>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</si>
  <si>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</si>
  <si>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</si>
  <si>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</si>
  <si>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</si>
  <si>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</si>
  <si>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</si>
  <si>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</si>
  <si>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</si>
  <si>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</si>
  <si>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</si>
  <si>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</si>
  <si>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</si>
  <si>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</si>
  <si>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</si>
  <si>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</si>
  <si>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</si>
  <si>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</si>
  <si>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</si>
  <si>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</si>
  <si>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</si>
  <si>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</si>
  <si>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</t>
  </si>
  <si>
    <t xml:space="preserve">Sédiments minéraux de grande taille (pierres, galets) (25 à 250 mm) </t>
  </si>
  <si>
    <t>Pierres, galets</t>
  </si>
  <si>
    <t>****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</si>
  <si>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</si>
  <si>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</si>
  <si>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</si>
  <si>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</si>
  <si>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</si>
  <si>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</si>
  <si>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</si>
  <si>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</si>
  <si>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</si>
  <si>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</si>
  <si>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</si>
  <si>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</si>
  <si>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</si>
  <si>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</si>
  <si>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06108000</t>
  </si>
  <si>
    <t>Chloroperlidae sp.</t>
  </si>
  <si>
    <t/>
  </si>
  <si>
    <t>Leuctra geniculata</t>
  </si>
  <si>
    <t>Leuctra</t>
  </si>
  <si>
    <t>Dinocras</t>
  </si>
  <si>
    <t>Perla</t>
  </si>
  <si>
    <t>Perlidae sp.</t>
  </si>
  <si>
    <t>Perlodidae sp.</t>
  </si>
  <si>
    <t>Cheumatopsyche</t>
  </si>
  <si>
    <t>Hydropsyche</t>
  </si>
  <si>
    <t>Agraylea</t>
  </si>
  <si>
    <t>Hydroptila</t>
  </si>
  <si>
    <t>Rhyacophila</t>
  </si>
  <si>
    <t>Sericostoma</t>
  </si>
  <si>
    <t>Baetis s.l.</t>
  </si>
  <si>
    <t>Procloeon</t>
  </si>
  <si>
    <t>Caenis</t>
  </si>
  <si>
    <t>Serratella ignita</t>
  </si>
  <si>
    <t>Ecdyonurus</t>
  </si>
  <si>
    <t>Epeorus</t>
  </si>
  <si>
    <t>Rhithrogena</t>
  </si>
  <si>
    <t>Heptageniidae sp.</t>
  </si>
  <si>
    <t>Micronecta</t>
  </si>
  <si>
    <t>Pomatinus</t>
  </si>
  <si>
    <t>Elmis</t>
  </si>
  <si>
    <t>Esolus</t>
  </si>
  <si>
    <t>Limnius</t>
  </si>
  <si>
    <t>Riolus</t>
  </si>
  <si>
    <t>Hydraena</t>
  </si>
  <si>
    <t>Atrichops</t>
  </si>
  <si>
    <t>Calopteryx</t>
  </si>
  <si>
    <t>Gomphus</t>
  </si>
  <si>
    <t>Onychogomphus</t>
  </si>
  <si>
    <t>Gammarus</t>
  </si>
  <si>
    <t>Ostracodes sp.</t>
  </si>
  <si>
    <t>P</t>
  </si>
  <si>
    <t>Oligochètes sp.</t>
  </si>
  <si>
    <t>Dugesia</t>
  </si>
  <si>
    <t>Mermithoïdea sp.</t>
  </si>
  <si>
    <t>Hydracarien sp.</t>
  </si>
  <si>
    <t>Nemoura</t>
  </si>
  <si>
    <t>Ceratopogoninae</t>
  </si>
  <si>
    <t>Chironomidae</t>
  </si>
  <si>
    <t>Simuliidae</t>
  </si>
  <si>
    <t>Tabanidae</t>
  </si>
  <si>
    <t>Tipulidae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</si>
</sst>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36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9" fillId="33" borderId="82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5" xfId="0" applyFont="1" applyFill="1" applyBorder="1" applyAlignment="1" applyProtection="1">
      <alignment horizontal="center" vertical="center"/>
      <protection hidden="1"/>
    </xf>
    <xf numFmtId="0" fontId="29" fillId="43" borderId="54" xfId="0" applyFont="1" applyFill="1" applyBorder="1" applyAlignment="1" applyProtection="1">
      <alignment horizontal="center" vertical="center" wrapText="1"/>
      <protection hidden="1"/>
    </xf>
    <xf numFmtId="0" fontId="29" fillId="43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80" xfId="0" applyFont="1" applyBorder="1" applyAlignment="1" applyProtection="1">
      <alignment horizontal="center" vertical="center" wrapText="1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86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7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88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40" fillId="44" borderId="10" xfId="0" applyFont="1" applyFill="1" applyBorder="1" applyAlignment="1" applyProtection="1">
      <alignment horizontal="center" vertical="center" wrapText="1"/>
      <protection hidden="1"/>
    </xf>
    <xf numFmtId="0" fontId="40" fillId="44" borderId="11" xfId="0" applyFont="1" applyFill="1" applyBorder="1" applyAlignment="1" applyProtection="1">
      <alignment horizontal="center" vertical="center" wrapText="1"/>
      <protection hidden="1"/>
    </xf>
    <xf numFmtId="0" fontId="40" fillId="44" borderId="12" xfId="0" applyFont="1" applyFill="1" applyBorder="1" applyAlignment="1" applyProtection="1">
      <alignment horizontal="center" vertical="center" wrapText="1"/>
      <protection hidden="1"/>
    </xf>
    <xf numFmtId="0" fontId="40" fillId="44" borderId="24" xfId="0" applyFont="1" applyFill="1" applyBorder="1" applyAlignment="1" applyProtection="1">
      <alignment horizontal="center" vertical="center" wrapText="1"/>
      <protection hidden="1"/>
    </xf>
    <xf numFmtId="0" fontId="40" fillId="44" borderId="25" xfId="0" applyFont="1" applyFill="1" applyBorder="1" applyAlignment="1" applyProtection="1">
      <alignment horizontal="center" vertical="center" wrapText="1"/>
      <protection hidden="1"/>
    </xf>
    <xf numFmtId="0" fontId="40" fillId="44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9" xfId="0" applyFont="1" applyFill="1" applyBorder="1" applyAlignment="1" applyProtection="1">
      <alignment horizontal="center" vertical="center" wrapText="1"/>
      <protection hidden="1"/>
    </xf>
    <xf numFmtId="0" fontId="32" fillId="34" borderId="90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80" xfId="0" applyFont="1" applyFill="1" applyBorder="1" applyAlignment="1" applyProtection="1">
      <alignment horizontal="center" vertical="center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_Protocole_Invert_RCS_V4_Fev12travail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%20DM%20S33%20RA\06108000_DROME_verifi&#233;%20S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11">
          <cell r="C11" t="str">
            <v>DROME</v>
          </cell>
          <cell r="I11" t="str">
            <v>06108000</v>
          </cell>
          <cell r="L11">
            <v>42229</v>
          </cell>
        </row>
        <row r="23">
          <cell r="E23">
            <v>883859</v>
          </cell>
          <cell r="H23">
            <v>883515</v>
          </cell>
          <cell r="K23">
            <v>377</v>
          </cell>
        </row>
        <row r="24">
          <cell r="E24">
            <v>6410361</v>
          </cell>
          <cell r="H24">
            <v>6410456</v>
          </cell>
        </row>
        <row r="37">
          <cell r="E37">
            <v>80</v>
          </cell>
        </row>
        <row r="38">
          <cell r="E38">
            <v>16.2</v>
          </cell>
        </row>
        <row r="40">
          <cell r="E40">
            <v>395</v>
          </cell>
        </row>
        <row r="47">
          <cell r="F47">
            <v>1</v>
          </cell>
          <cell r="H47" t="str">
            <v>M</v>
          </cell>
          <cell r="I47">
            <v>1</v>
          </cell>
        </row>
        <row r="49">
          <cell r="F49">
            <v>1</v>
          </cell>
          <cell r="H49" t="str">
            <v>M</v>
          </cell>
          <cell r="I49">
            <v>1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54</v>
          </cell>
          <cell r="H51" t="str">
            <v>D</v>
          </cell>
          <cell r="J51">
            <v>2</v>
          </cell>
          <cell r="K51">
            <v>3</v>
          </cell>
        </row>
        <row r="52">
          <cell r="F52">
            <v>7</v>
          </cell>
          <cell r="H52" t="str">
            <v>D</v>
          </cell>
          <cell r="J52">
            <v>1</v>
          </cell>
        </row>
        <row r="53">
          <cell r="F53">
            <v>3</v>
          </cell>
          <cell r="H53" t="str">
            <v>M</v>
          </cell>
          <cell r="I53">
            <v>1</v>
          </cell>
        </row>
        <row r="56">
          <cell r="F56">
            <v>1</v>
          </cell>
          <cell r="H56" t="str">
            <v>M</v>
          </cell>
        </row>
        <row r="57">
          <cell r="F57">
            <v>29</v>
          </cell>
          <cell r="H57" t="str">
            <v>D</v>
          </cell>
          <cell r="J57">
            <v>1</v>
          </cell>
          <cell r="K57">
            <v>1</v>
          </cell>
        </row>
        <row r="58">
          <cell r="F58">
            <v>3</v>
          </cell>
          <cell r="H58" t="str">
            <v>M</v>
          </cell>
        </row>
      </sheetData>
      <sheetData sheetId="1">
        <row r="147">
          <cell r="B147" t="str">
            <v>S1</v>
          </cell>
          <cell r="E147" t="str">
            <v>N3</v>
          </cell>
          <cell r="G147">
            <v>10</v>
          </cell>
          <cell r="H147" t="str">
            <v>Stable</v>
          </cell>
          <cell r="J147">
            <v>0</v>
          </cell>
        </row>
        <row r="148">
          <cell r="B148" t="str">
            <v>S28 (branchages)</v>
          </cell>
          <cell r="E148" t="str">
            <v>N3</v>
          </cell>
          <cell r="G148">
            <v>10</v>
          </cell>
          <cell r="H148" t="str">
            <v>Stable</v>
          </cell>
          <cell r="J148">
            <v>0</v>
          </cell>
        </row>
        <row r="149">
          <cell r="B149" t="str">
            <v>S9</v>
          </cell>
          <cell r="E149" t="str">
            <v>N3</v>
          </cell>
          <cell r="G149">
            <v>15</v>
          </cell>
          <cell r="H149" t="str">
            <v>Stable</v>
          </cell>
          <cell r="J149">
            <v>0</v>
          </cell>
        </row>
        <row r="150">
          <cell r="B150" t="str">
            <v>S3</v>
          </cell>
          <cell r="E150" t="str">
            <v>N1</v>
          </cell>
          <cell r="G150">
            <v>5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N5</v>
          </cell>
          <cell r="G151">
            <v>5</v>
          </cell>
          <cell r="H151" t="str">
            <v>Stable</v>
          </cell>
          <cell r="J151">
            <v>0</v>
          </cell>
        </row>
        <row r="152">
          <cell r="B152" t="str">
            <v>S24</v>
          </cell>
          <cell r="E152" t="str">
            <v>N3</v>
          </cell>
          <cell r="G152">
            <v>5</v>
          </cell>
          <cell r="H152" t="str">
            <v>Stable</v>
          </cell>
          <cell r="J152">
            <v>0</v>
          </cell>
        </row>
        <row r="153">
          <cell r="B153" t="str">
            <v>S30</v>
          </cell>
          <cell r="E153" t="str">
            <v>N5</v>
          </cell>
          <cell r="G153">
            <v>10</v>
          </cell>
          <cell r="H153" t="str">
            <v>Stable</v>
          </cell>
          <cell r="J153">
            <v>0</v>
          </cell>
        </row>
        <row r="154">
          <cell r="B154" t="str">
            <v>S18</v>
          </cell>
          <cell r="E154" t="str">
            <v>N3</v>
          </cell>
          <cell r="G154">
            <v>10</v>
          </cell>
          <cell r="H154" t="str">
            <v>Stable</v>
          </cell>
          <cell r="J154">
            <v>0</v>
          </cell>
        </row>
        <row r="155">
          <cell r="B155" t="str">
            <v>S24</v>
          </cell>
          <cell r="E155" t="str">
            <v>N6</v>
          </cell>
          <cell r="G155">
            <v>5</v>
          </cell>
          <cell r="H155" t="str">
            <v>Stable</v>
          </cell>
          <cell r="J155">
            <v>0</v>
          </cell>
        </row>
        <row r="156">
          <cell r="B156" t="str">
            <v>S24</v>
          </cell>
          <cell r="E156" t="str">
            <v>N1</v>
          </cell>
          <cell r="G156">
            <v>15</v>
          </cell>
          <cell r="H156" t="str">
            <v>Stable</v>
          </cell>
          <cell r="J156">
            <v>0</v>
          </cell>
        </row>
        <row r="157">
          <cell r="B157" t="str">
            <v>S24</v>
          </cell>
          <cell r="E157" t="str">
            <v>N5</v>
          </cell>
          <cell r="G157">
            <v>10</v>
          </cell>
          <cell r="H157" t="str">
            <v>Stable</v>
          </cell>
          <cell r="J157">
            <v>0</v>
          </cell>
        </row>
        <row r="158">
          <cell r="B158" t="str">
            <v>S18</v>
          </cell>
          <cell r="E158" t="str">
            <v>N5</v>
          </cell>
          <cell r="G158">
            <v>20</v>
          </cell>
          <cell r="H158" t="str">
            <v>Stable</v>
          </cell>
          <cell r="J158">
            <v>0</v>
          </cell>
        </row>
      </sheetData>
      <sheetData sheetId="2">
        <row r="23">
          <cell r="B23" t="str">
            <v>06108000</v>
          </cell>
          <cell r="C23" t="str">
            <v>DROME</v>
          </cell>
          <cell r="D23" t="str">
            <v>DROME A DIE 1</v>
          </cell>
          <cell r="O23">
            <v>80</v>
          </cell>
          <cell r="P23">
            <v>395</v>
          </cell>
        </row>
        <row r="24">
          <cell r="K24">
            <v>883859</v>
          </cell>
          <cell r="L24">
            <v>6410361</v>
          </cell>
          <cell r="M24">
            <v>883515</v>
          </cell>
          <cell r="N24">
            <v>6410456</v>
          </cell>
        </row>
        <row r="39">
          <cell r="D39">
            <v>42229</v>
          </cell>
          <cell r="E39">
            <v>16.2</v>
          </cell>
          <cell r="H39">
            <v>1</v>
          </cell>
          <cell r="I39" t="str">
            <v>M</v>
          </cell>
        </row>
        <row r="40">
          <cell r="H40">
            <v>0</v>
          </cell>
          <cell r="I40" t="str">
            <v/>
          </cell>
        </row>
        <row r="41">
          <cell r="H41">
            <v>1</v>
          </cell>
          <cell r="I41" t="str">
            <v>M</v>
          </cell>
        </row>
        <row r="42">
          <cell r="H42">
            <v>1</v>
          </cell>
          <cell r="I42" t="str">
            <v>M</v>
          </cell>
        </row>
        <row r="43">
          <cell r="H43">
            <v>54</v>
          </cell>
          <cell r="I43" t="str">
            <v>D</v>
          </cell>
        </row>
        <row r="44">
          <cell r="H44">
            <v>7</v>
          </cell>
          <cell r="I44" t="str">
            <v>D</v>
          </cell>
        </row>
        <row r="45">
          <cell r="H45">
            <v>3</v>
          </cell>
          <cell r="I45" t="str">
            <v>M</v>
          </cell>
        </row>
        <row r="46">
          <cell r="H46">
            <v>0</v>
          </cell>
          <cell r="I46" t="str">
            <v/>
          </cell>
        </row>
        <row r="47">
          <cell r="H47">
            <v>0</v>
          </cell>
          <cell r="I47" t="str">
            <v/>
          </cell>
        </row>
        <row r="48">
          <cell r="H48">
            <v>1</v>
          </cell>
          <cell r="I48" t="str">
            <v>M</v>
          </cell>
        </row>
        <row r="49">
          <cell r="H49">
            <v>29</v>
          </cell>
          <cell r="I49" t="str">
            <v>D</v>
          </cell>
        </row>
        <row r="50">
          <cell r="H50">
            <v>3</v>
          </cell>
          <cell r="I50" t="str">
            <v>M</v>
          </cell>
        </row>
        <row r="66">
          <cell r="D66" t="str">
            <v>S1</v>
          </cell>
          <cell r="E66" t="str">
            <v>N3</v>
          </cell>
          <cell r="F66" t="str">
            <v>PhA</v>
          </cell>
          <cell r="G66">
            <v>10</v>
          </cell>
          <cell r="H66">
            <v>0</v>
          </cell>
          <cell r="I66" t="str">
            <v>Stable</v>
          </cell>
        </row>
        <row r="67">
          <cell r="D67" t="str">
            <v>S28</v>
          </cell>
          <cell r="E67" t="str">
            <v>N3</v>
          </cell>
          <cell r="F67" t="str">
            <v>PhA</v>
          </cell>
          <cell r="G67">
            <v>10</v>
          </cell>
          <cell r="H67">
            <v>0</v>
          </cell>
          <cell r="I67" t="str">
            <v>Stable</v>
          </cell>
        </row>
        <row r="68">
          <cell r="D68" t="str">
            <v>S9</v>
          </cell>
          <cell r="E68" t="str">
            <v>N3</v>
          </cell>
          <cell r="F68" t="str">
            <v>PhA</v>
          </cell>
          <cell r="G68">
            <v>15</v>
          </cell>
          <cell r="H68">
            <v>0</v>
          </cell>
          <cell r="I68" t="str">
            <v>Stable</v>
          </cell>
        </row>
        <row r="69">
          <cell r="D69" t="str">
            <v>S3</v>
          </cell>
          <cell r="E69" t="str">
            <v>N1</v>
          </cell>
          <cell r="F69" t="str">
            <v>PhA</v>
          </cell>
          <cell r="G69">
            <v>5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N5</v>
          </cell>
          <cell r="F70" t="str">
            <v>PhB</v>
          </cell>
          <cell r="G70">
            <v>5</v>
          </cell>
          <cell r="H70">
            <v>0</v>
          </cell>
          <cell r="I70" t="str">
            <v>Stable</v>
          </cell>
        </row>
        <row r="71">
          <cell r="D71" t="str">
            <v>S24</v>
          </cell>
          <cell r="E71" t="str">
            <v>N3</v>
          </cell>
          <cell r="F71" t="str">
            <v>PhB</v>
          </cell>
          <cell r="G71">
            <v>5</v>
          </cell>
          <cell r="H71">
            <v>0</v>
          </cell>
          <cell r="I71" t="str">
            <v>Stable</v>
          </cell>
        </row>
        <row r="72">
          <cell r="D72" t="str">
            <v>S30</v>
          </cell>
          <cell r="E72" t="str">
            <v>N5</v>
          </cell>
          <cell r="F72" t="str">
            <v>PhB</v>
          </cell>
          <cell r="G72">
            <v>10</v>
          </cell>
          <cell r="H72">
            <v>0</v>
          </cell>
          <cell r="I72" t="str">
            <v>Stable</v>
          </cell>
        </row>
        <row r="73">
          <cell r="D73" t="str">
            <v>S18</v>
          </cell>
          <cell r="E73" t="str">
            <v>N3</v>
          </cell>
          <cell r="F73" t="str">
            <v>PhB</v>
          </cell>
          <cell r="G73">
            <v>10</v>
          </cell>
          <cell r="H73">
            <v>0</v>
          </cell>
          <cell r="I73" t="str">
            <v>Stable</v>
          </cell>
        </row>
        <row r="74">
          <cell r="D74" t="str">
            <v>S24</v>
          </cell>
          <cell r="E74" t="str">
            <v>N6</v>
          </cell>
          <cell r="F74" t="str">
            <v>PhC</v>
          </cell>
          <cell r="G74">
            <v>5</v>
          </cell>
          <cell r="H74">
            <v>0</v>
          </cell>
          <cell r="I74" t="str">
            <v>Stable</v>
          </cell>
        </row>
        <row r="75">
          <cell r="D75" t="str">
            <v>S24</v>
          </cell>
          <cell r="E75" t="str">
            <v>N1</v>
          </cell>
          <cell r="F75" t="str">
            <v>PhC</v>
          </cell>
          <cell r="G75">
            <v>15</v>
          </cell>
          <cell r="H75">
            <v>0</v>
          </cell>
          <cell r="I75" t="str">
            <v>Stable</v>
          </cell>
        </row>
        <row r="76">
          <cell r="D76" t="str">
            <v>S24</v>
          </cell>
          <cell r="E76" t="str">
            <v>N5</v>
          </cell>
          <cell r="F76" t="str">
            <v>PhC</v>
          </cell>
          <cell r="G76">
            <v>10</v>
          </cell>
          <cell r="H76">
            <v>0</v>
          </cell>
          <cell r="I76" t="str">
            <v>Stable</v>
          </cell>
        </row>
        <row r="77">
          <cell r="D77" t="str">
            <v>S18</v>
          </cell>
          <cell r="E77" t="str">
            <v>N5</v>
          </cell>
          <cell r="F77" t="str">
            <v>PhC</v>
          </cell>
          <cell r="G77">
            <v>20</v>
          </cell>
          <cell r="H77">
            <v>0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K2">
            <v>10031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K3">
            <v>51162</v>
          </cell>
          <cell r="L3">
            <v>7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K4">
            <v>10114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K5">
            <v>10031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K6">
            <v>21386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K7">
            <v>2668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K8">
            <v>10148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K9">
            <v>52353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K10">
            <v>67254</v>
          </cell>
          <cell r="L10">
            <v>6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K11">
            <v>10383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K12">
            <v>63422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K13">
            <v>10382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K14">
            <v>10169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K15">
            <v>86292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K16">
            <v>82075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K17">
            <v>89291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K18">
            <v>4241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K19">
            <v>77391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K20">
            <v>77260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K21">
            <v>77242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K22">
            <v>77076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K23">
            <v>77208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K24">
            <v>86292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K25">
            <v>16162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K26">
            <v>77524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K27">
            <v>77461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K28">
            <v>19073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K29">
            <v>77101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K30">
            <v>22338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K31">
            <v>45213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K32">
            <v>77188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K33">
            <v>88337</v>
          </cell>
          <cell r="L33">
            <v>7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K34">
            <v>80621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K35">
            <v>77378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K36">
            <v>50409</v>
          </cell>
          <cell r="L36">
            <v>4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K37">
            <v>91225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K38">
            <v>8198</v>
          </cell>
          <cell r="L38">
            <v>14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K39">
            <v>77327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K40">
            <v>89174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K41">
            <v>60578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K42">
            <v>60578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K43">
            <v>60578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K44">
            <v>77295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K45">
            <v>77295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K46">
            <v>67287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K47">
            <v>65379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K48">
            <v>14001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K49">
            <v>94054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K50">
            <v>45139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K51">
            <v>37048</v>
          </cell>
          <cell r="L51">
            <v>12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K52">
            <v>76752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K53">
            <v>45348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K54">
            <v>67254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K55">
            <v>1245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K56">
            <v>62187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K57">
            <v>45015</v>
          </cell>
          <cell r="L57">
            <v>17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K58">
            <v>91533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K59">
            <v>91469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K60">
            <v>76252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K61">
            <v>50357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K62">
            <v>52449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K63">
            <v>74025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K64">
            <v>33545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K65">
            <v>51169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K66">
            <v>91593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K67">
            <v>13096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K68">
            <v>2438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K69">
            <v>49376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K70">
            <v>88449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K71">
            <v>91027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K72">
            <v>2668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K73">
            <v>91115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K74">
            <v>2184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K75">
            <v>60403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K76">
            <v>60578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K77">
            <v>86292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K78">
            <v>27221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K79">
            <v>60499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K80">
            <v>77527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K81">
            <v>77031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K82">
            <v>89127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K83">
            <v>77534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K84">
            <v>95504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K85">
            <v>14674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K86">
            <v>95287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K87">
            <v>91114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K88">
            <v>94075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K89">
            <v>91191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K90">
            <v>55129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K91">
            <v>26003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K92">
            <v>58207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K93">
            <v>60256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K94">
            <v>94034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J95" t="str">
            <v/>
          </cell>
          <cell r="K95" t="e">
            <v>#N/A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K96">
            <v>92073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K97">
            <v>92024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K98">
            <v>95088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K99">
            <v>95268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K100">
            <v>95268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K101">
            <v>92025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K102">
            <v>47101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K103">
            <v>28230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K104">
            <v>54136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K105">
            <v>77193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K106">
            <v>77193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K107">
            <v>91613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K108">
            <v>77475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K109">
            <v>77330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K110">
            <v>52449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K111">
            <v>94053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K112">
            <v>52250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K113">
            <v>94071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K114">
            <v>37059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K115" t="e">
            <v>#N/A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K116" t="e">
            <v>#N/A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K117" t="e">
            <v>#N/A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K118">
            <v>51157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K119" t="e">
            <v>#N/A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K120">
            <v>58284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K121">
            <v>51170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K122">
            <v>5073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K123">
            <v>77040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K124">
            <v>72208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K125">
            <v>55329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K126">
            <v>2776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K127">
            <v>77492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K128">
            <v>77492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K129">
            <v>77030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K130">
            <v>77398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K131">
            <v>77345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K132">
            <v>2668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K133">
            <v>7333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K134">
            <v>51237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K135">
            <v>51237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K136" t="e">
            <v>#N/A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K137">
            <v>29287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K138">
            <v>63458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K139">
            <v>63458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K140">
            <v>3169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K141">
            <v>60578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K142">
            <v>2668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K143">
            <v>52449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K144">
            <v>77106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K145">
            <v>51177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K146">
            <v>58183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K147">
            <v>77371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K148">
            <v>85293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K149">
            <v>77315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K150">
            <v>2014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K151">
            <v>77371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K152">
            <v>76185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K153">
            <v>77214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K154">
            <v>91645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K155">
            <v>91645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K156">
            <v>78498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K157">
            <v>60645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K158">
            <v>78140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K159">
            <v>21409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K160">
            <v>57666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K161">
            <v>27275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K162">
            <v>84047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K163">
            <v>57274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K164">
            <v>64276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K165">
            <v>93064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K166">
            <v>11230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K167">
            <v>95651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K168">
            <v>62154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K169">
            <v>14452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K170">
            <v>54431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K171">
            <v>16019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K172">
            <v>16019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K173">
            <v>87075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K174">
            <v>95392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K175">
            <v>52278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K176">
            <v>86061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K177">
            <v>95584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K178">
            <v>95002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K179">
            <v>80634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K180">
            <v>59142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K181">
            <v>54136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K182">
            <v>89427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K183">
            <v>54215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K184">
            <v>62603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K185">
            <v>69113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K186">
            <v>78321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K187">
            <v>95365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K188">
            <v>78443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K189">
            <v>78062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K190">
            <v>78062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K191">
            <v>88175</v>
          </cell>
          <cell r="L191">
            <v>1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K192">
            <v>21247</v>
          </cell>
          <cell r="L192">
            <v>2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K193">
            <v>78189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K194">
            <v>16224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K195">
            <v>68306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K196">
            <v>78677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K197">
            <v>78647</v>
          </cell>
          <cell r="L197">
            <v>5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K198">
            <v>1230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67">
      <selection activeCell="F81" sqref="F81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5" t="s">
        <v>0</v>
      </c>
      <c r="B1" s="25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63"/>
      <c r="B2" s="263"/>
      <c r="C2" s="26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64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65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65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65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65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65"/>
      <c r="H9" s="267" t="s">
        <v>56</v>
      </c>
      <c r="I9" s="268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65"/>
      <c r="H10" s="269"/>
      <c r="I10" s="270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65"/>
      <c r="H11" s="269"/>
      <c r="I11" s="270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265"/>
      <c r="H12" s="269"/>
      <c r="I12" s="270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266"/>
      <c r="H13" s="271"/>
      <c r="I13" s="272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264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265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65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265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265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266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'[1]1-Fiche Terrain'!I11</f>
        <v>06108000</v>
      </c>
      <c r="C23" s="36" t="str">
        <f>'[1]1-Fiche Terrain'!C11:F11</f>
        <v>DROME</v>
      </c>
      <c r="D23" s="36" t="str">
        <f>VLOOKUP(B23,'[1](BASE)'!A:W,15,FALSE)</f>
        <v>DROME A DIE 1</v>
      </c>
      <c r="E23" s="36" t="str">
        <f>VLOOKUP(B23,'[1](BASE)'!A:W,10,FALSE)</f>
        <v>PONET-ET-SAINT-AUBAN</v>
      </c>
      <c r="F23" s="36" t="str">
        <f>VLOOKUP(B23,'[1](BASE)'!A:W,11,FALSE)</f>
        <v>26246</v>
      </c>
      <c r="G23" s="36"/>
      <c r="H23" s="36"/>
      <c r="I23" s="36">
        <f>IF('[1]1-Fiche Terrain'!K23="","",'[1]1-Fiche Terrain'!K23)</f>
        <v>377</v>
      </c>
      <c r="J23" s="36" t="str">
        <f>VLOOKUP(B23,'[1](BASE)'!A:Y,6,FALSE)</f>
        <v>RCS</v>
      </c>
      <c r="K23" s="37"/>
      <c r="L23" s="37"/>
      <c r="M23" s="37"/>
      <c r="N23" s="37"/>
      <c r="O23" s="38">
        <f>'[1]1-Fiche Terrain'!E37</f>
        <v>80</v>
      </c>
      <c r="P23" s="38">
        <f>'[1]1-Fiche Terrain'!E40</f>
        <v>395</v>
      </c>
      <c r="R23" s="17" t="s">
        <v>105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883766</v>
      </c>
      <c r="H24" s="42">
        <f>VLOOKUP(B23,'[1](BASE)'!A:W,17,FALSE)</f>
        <v>6410391</v>
      </c>
      <c r="I24" s="43"/>
      <c r="J24" s="43"/>
      <c r="K24" s="44">
        <f>'[1]1-Fiche Terrain'!E23</f>
        <v>883859</v>
      </c>
      <c r="L24" s="44">
        <f>'[1]1-Fiche Terrain'!E24</f>
        <v>6410361</v>
      </c>
      <c r="M24" s="44">
        <f>'[1]1-Fiche Terrain'!H23</f>
        <v>883515</v>
      </c>
      <c r="N24" s="44">
        <f>'[1]1-Fiche Terrain'!H24</f>
        <v>6410456</v>
      </c>
      <c r="O24" s="43"/>
      <c r="P24" s="43"/>
      <c r="R24" s="17" t="s">
        <v>104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5" t="s">
        <v>106</v>
      </c>
      <c r="B25" s="256"/>
      <c r="C25" s="257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255" t="s">
        <v>118</v>
      </c>
      <c r="H32" s="256"/>
      <c r="I32" s="256"/>
      <c r="J32" s="257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06108000</v>
      </c>
      <c r="B39" s="71" t="str">
        <f>C23</f>
        <v>DROME</v>
      </c>
      <c r="C39" s="72" t="str">
        <f>D23</f>
        <v>DROME A DIE 1</v>
      </c>
      <c r="D39" s="73">
        <f>'[1]1-Fiche Terrain'!L11</f>
        <v>42229</v>
      </c>
      <c r="E39" s="74">
        <f>'[1]1-Fiche Terrain'!E38</f>
        <v>16.2</v>
      </c>
      <c r="F39" s="75" t="s">
        <v>128</v>
      </c>
      <c r="G39" s="76" t="s">
        <v>11</v>
      </c>
      <c r="H39" s="35">
        <f>'[1]1-Fiche Terrain'!F47</f>
        <v>1</v>
      </c>
      <c r="I39" s="77" t="str">
        <f>IF('[1]1-Fiche Terrain'!H47="","",'[1]1-Fiche Terrain'!H47)</f>
        <v>M</v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>
        <f>'[1]1-Fiche Terrain'!F48</f>
        <v>0</v>
      </c>
      <c r="I40" s="77">
        <f>IF('[1]1-Fiche Terrain'!H48="","",'[1]1-Fiche Terrain'!H48)</f>
      </c>
      <c r="R40" s="65"/>
      <c r="S40" s="65"/>
      <c r="T40" s="48"/>
      <c r="U40" s="48"/>
    </row>
    <row r="41" spans="1:21" ht="15">
      <c r="A41" s="258"/>
      <c r="B41" s="259"/>
      <c r="C41" s="259"/>
      <c r="D41" s="259"/>
      <c r="E41" s="260"/>
      <c r="F41" s="75" t="s">
        <v>131</v>
      </c>
      <c r="G41" s="76" t="s">
        <v>28</v>
      </c>
      <c r="H41" s="35">
        <f>'[1]1-Fiche Terrain'!F49</f>
        <v>1</v>
      </c>
      <c r="I41" s="77" t="str">
        <f>IF('[1]1-Fiche Terrain'!H49="","",'[1]1-Fiche Terrain'!H49)</f>
        <v>M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f>'[1]1-Fiche Terrain'!F51</f>
        <v>54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f>'[1]1-Fiche Terrain'!F52</f>
        <v>7</v>
      </c>
      <c r="I44" s="77" t="str">
        <f>IF('[1]1-Fiche Terrain'!H52="","",'[1]1-Fiche Terrain'!H52)</f>
        <v>D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f>'[1]1-Fiche Terrain'!F53</f>
        <v>3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>
        <f>'[1]1-Fiche Terrain'!F54</f>
        <v>0</v>
      </c>
      <c r="I46" s="77">
        <f>IF('[1]1-Fiche Terrain'!H54="","",'[1]1-Fiche Terrain'!H54)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f>'[1]1-Fiche Terrain'!F56</f>
        <v>1</v>
      </c>
      <c r="I48" s="77" t="str">
        <f>IF('[1]1-Fiche Terrain'!H56="","",'[1]1-Fiche Terrain'!H56)</f>
        <v>M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f>'[1]1-Fiche Terrain'!F57</f>
        <v>29</v>
      </c>
      <c r="I49" s="77" t="str">
        <f>IF('[1]1-Fiche Terrain'!H57="","",'[1]1-Fiche Terrain'!H57)</f>
        <v>D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f>'[1]1-Fiche Terrain'!F58</f>
        <v>3</v>
      </c>
      <c r="I50" s="77" t="str">
        <f>IF('[1]1-Fiche Terrain'!H58="","",'[1]1-Fiche Terrain'!H58)</f>
        <v>M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5" t="s">
        <v>142</v>
      </c>
      <c r="B52" s="256"/>
      <c r="C52" s="256"/>
      <c r="D52" s="256"/>
      <c r="E52" s="257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06108000</v>
      </c>
      <c r="B66" s="96">
        <f>D39</f>
        <v>42229</v>
      </c>
      <c r="C66" s="97" t="s">
        <v>169</v>
      </c>
      <c r="D66" s="98" t="str">
        <f>LEFT('[1]2-Fiche illustration'!B147,3)</f>
        <v>S1</v>
      </c>
      <c r="E66" s="99" t="str">
        <f>'[1]2-Fiche illustration'!E147</f>
        <v>N3</v>
      </c>
      <c r="F66" s="100" t="s">
        <v>13</v>
      </c>
      <c r="G66" s="35">
        <f>'[1]2-Fiche illustration'!G147</f>
        <v>10</v>
      </c>
      <c r="H66" s="35">
        <f>'[1]2-Fiche illustration'!J147</f>
        <v>0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06108000</v>
      </c>
      <c r="B67" s="103">
        <f t="shared" si="0"/>
        <v>42229</v>
      </c>
      <c r="C67" s="97" t="s">
        <v>170</v>
      </c>
      <c r="D67" s="98" t="str">
        <f>LEFT('[1]2-Fiche illustration'!B148,3)</f>
        <v>S28</v>
      </c>
      <c r="E67" s="99" t="str">
        <f>'[1]2-Fiche illustration'!E148</f>
        <v>N3</v>
      </c>
      <c r="F67" s="100" t="s">
        <v>13</v>
      </c>
      <c r="G67" s="35">
        <f>'[1]2-Fiche illustration'!G148</f>
        <v>10</v>
      </c>
      <c r="H67" s="35">
        <f>'[1]2-Fiche illustration'!J148</f>
        <v>0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06108000</v>
      </c>
      <c r="B68" s="103">
        <f t="shared" si="0"/>
        <v>42229</v>
      </c>
      <c r="C68" s="97" t="s">
        <v>171</v>
      </c>
      <c r="D68" s="98" t="str">
        <f>LEFT('[1]2-Fiche illustration'!B149,3)</f>
        <v>S9</v>
      </c>
      <c r="E68" s="99" t="str">
        <f>'[1]2-Fiche illustration'!E149</f>
        <v>N3</v>
      </c>
      <c r="F68" s="100" t="s">
        <v>13</v>
      </c>
      <c r="G68" s="35">
        <f>'[1]2-Fiche illustration'!G149</f>
        <v>15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06108000</v>
      </c>
      <c r="B69" s="103">
        <f t="shared" si="0"/>
        <v>42229</v>
      </c>
      <c r="C69" s="97" t="s">
        <v>172</v>
      </c>
      <c r="D69" s="98" t="str">
        <f>LEFT('[1]2-Fiche illustration'!B150,3)</f>
        <v>S3</v>
      </c>
      <c r="E69" s="99" t="str">
        <f>'[1]2-Fiche illustration'!E150</f>
        <v>N1</v>
      </c>
      <c r="F69" s="100" t="s">
        <v>13</v>
      </c>
      <c r="G69" s="35">
        <f>'[1]2-Fiche illustration'!G150</f>
        <v>5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06108000</v>
      </c>
      <c r="B70" s="103">
        <f t="shared" si="0"/>
        <v>42229</v>
      </c>
      <c r="C70" s="97" t="s">
        <v>173</v>
      </c>
      <c r="D70" s="98" t="str">
        <f>LEFT('[1]2-Fiche illustration'!B151,3)</f>
        <v>S24</v>
      </c>
      <c r="E70" s="99" t="str">
        <f>'[1]2-Fiche illustration'!E151</f>
        <v>N5</v>
      </c>
      <c r="F70" s="100" t="s">
        <v>21</v>
      </c>
      <c r="G70" s="35">
        <f>'[1]2-Fiche illustration'!G151</f>
        <v>5</v>
      </c>
      <c r="H70" s="35">
        <f>'[1]2-Fiche illustration'!J151</f>
        <v>0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06108000</v>
      </c>
      <c r="B71" s="103">
        <f t="shared" si="0"/>
        <v>42229</v>
      </c>
      <c r="C71" s="97" t="s">
        <v>174</v>
      </c>
      <c r="D71" s="98" t="str">
        <f>LEFT('[1]2-Fiche illustration'!B152,3)</f>
        <v>S24</v>
      </c>
      <c r="E71" s="99" t="str">
        <f>'[1]2-Fiche illustration'!E152</f>
        <v>N3</v>
      </c>
      <c r="F71" s="100" t="s">
        <v>21</v>
      </c>
      <c r="G71" s="35">
        <f>'[1]2-Fiche illustration'!G152</f>
        <v>5</v>
      </c>
      <c r="H71" s="35">
        <f>'[1]2-Fiche illustration'!J152</f>
        <v>0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06108000</v>
      </c>
      <c r="B72" s="103">
        <f t="shared" si="0"/>
        <v>42229</v>
      </c>
      <c r="C72" s="97" t="s">
        <v>175</v>
      </c>
      <c r="D72" s="98" t="str">
        <f>LEFT('[1]2-Fiche illustration'!B153,3)</f>
        <v>S30</v>
      </c>
      <c r="E72" s="99" t="str">
        <f>'[1]2-Fiche illustration'!E153</f>
        <v>N5</v>
      </c>
      <c r="F72" s="100" t="s">
        <v>21</v>
      </c>
      <c r="G72" s="35">
        <f>'[1]2-Fiche illustration'!G153</f>
        <v>10</v>
      </c>
      <c r="H72" s="35">
        <f>'[1]2-Fiche illustration'!J153</f>
        <v>0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06108000</v>
      </c>
      <c r="B73" s="103">
        <f t="shared" si="0"/>
        <v>42229</v>
      </c>
      <c r="C73" s="97" t="s">
        <v>176</v>
      </c>
      <c r="D73" s="98" t="str">
        <f>LEFT('[1]2-Fiche illustration'!B154,3)</f>
        <v>S18</v>
      </c>
      <c r="E73" s="99" t="str">
        <f>'[1]2-Fiche illustration'!E154</f>
        <v>N3</v>
      </c>
      <c r="F73" s="100" t="s">
        <v>21</v>
      </c>
      <c r="G73" s="35">
        <f>'[1]2-Fiche illustration'!G154</f>
        <v>10</v>
      </c>
      <c r="H73" s="35">
        <f>'[1]2-Fiche illustration'!J154</f>
        <v>0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06108000</v>
      </c>
      <c r="B74" s="103">
        <f t="shared" si="0"/>
        <v>42229</v>
      </c>
      <c r="C74" s="97" t="s">
        <v>177</v>
      </c>
      <c r="D74" s="98" t="str">
        <f>LEFT('[1]2-Fiche illustration'!B155,3)</f>
        <v>S24</v>
      </c>
      <c r="E74" s="99" t="str">
        <f>'[1]2-Fiche illustration'!E155</f>
        <v>N6</v>
      </c>
      <c r="F74" s="100" t="s">
        <v>30</v>
      </c>
      <c r="G74" s="35">
        <f>'[1]2-Fiche illustration'!G155</f>
        <v>5</v>
      </c>
      <c r="H74" s="35">
        <f>'[1]2-Fiche illustration'!J155</f>
        <v>0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06108000</v>
      </c>
      <c r="B75" s="103">
        <f t="shared" si="0"/>
        <v>42229</v>
      </c>
      <c r="C75" s="97" t="s">
        <v>178</v>
      </c>
      <c r="D75" s="98" t="str">
        <f>LEFT('[1]2-Fiche illustration'!B156,3)</f>
        <v>S24</v>
      </c>
      <c r="E75" s="99" t="str">
        <f>'[1]2-Fiche illustration'!E156</f>
        <v>N1</v>
      </c>
      <c r="F75" s="100" t="s">
        <v>30</v>
      </c>
      <c r="G75" s="35">
        <f>'[1]2-Fiche illustration'!G156</f>
        <v>15</v>
      </c>
      <c r="H75" s="35">
        <f>'[1]2-Fiche illustration'!J156</f>
        <v>0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06108000</v>
      </c>
      <c r="B76" s="103">
        <f t="shared" si="0"/>
        <v>42229</v>
      </c>
      <c r="C76" s="97" t="s">
        <v>179</v>
      </c>
      <c r="D76" s="98" t="str">
        <f>LEFT('[1]2-Fiche illustration'!B157,3)</f>
        <v>S24</v>
      </c>
      <c r="E76" s="99" t="str">
        <f>'[1]2-Fiche illustration'!E157</f>
        <v>N5</v>
      </c>
      <c r="F76" s="100" t="s">
        <v>30</v>
      </c>
      <c r="G76" s="35">
        <f>'[1]2-Fiche illustration'!G157</f>
        <v>10</v>
      </c>
      <c r="H76" s="35">
        <f>'[1]2-Fiche illustration'!J157</f>
        <v>0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06108000</v>
      </c>
      <c r="B77" s="103">
        <f t="shared" si="0"/>
        <v>42229</v>
      </c>
      <c r="C77" s="97" t="s">
        <v>180</v>
      </c>
      <c r="D77" s="98" t="str">
        <f>LEFT('[1]2-Fiche illustration'!B158,3)</f>
        <v>S18</v>
      </c>
      <c r="E77" s="99" t="str">
        <f>'[1]2-Fiche illustration'!E158</f>
        <v>N5</v>
      </c>
      <c r="F77" s="100" t="s">
        <v>30</v>
      </c>
      <c r="G77" s="35">
        <f>'[1]2-Fiche illustration'!G158</f>
        <v>20</v>
      </c>
      <c r="H77" s="35">
        <f>'[1]2-Fiche illustration'!J158</f>
        <v>0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5" t="s">
        <v>181</v>
      </c>
      <c r="B79" s="257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261" t="s">
        <v>187</v>
      </c>
      <c r="F86" s="261"/>
      <c r="G86" s="261"/>
      <c r="H86" s="262" t="s">
        <v>188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7" ht="15">
      <c r="A88" s="334" t="s">
        <v>277</v>
      </c>
      <c r="B88" s="335">
        <v>42229</v>
      </c>
      <c r="C88" s="254" t="s">
        <v>278</v>
      </c>
      <c r="D88" s="254">
        <v>169</v>
      </c>
      <c r="E88" s="254" t="s">
        <v>279</v>
      </c>
      <c r="F88" s="254" t="s">
        <v>279</v>
      </c>
      <c r="G88" s="254">
        <v>1</v>
      </c>
    </row>
    <row r="89" spans="1:7" ht="15">
      <c r="A89" s="334" t="s">
        <v>277</v>
      </c>
      <c r="B89" s="335">
        <v>42229</v>
      </c>
      <c r="C89" s="254" t="s">
        <v>280</v>
      </c>
      <c r="D89" s="254">
        <v>33830</v>
      </c>
      <c r="E89" s="254">
        <v>1</v>
      </c>
      <c r="F89" s="254" t="s">
        <v>279</v>
      </c>
      <c r="G89" s="254" t="s">
        <v>279</v>
      </c>
    </row>
    <row r="90" spans="1:7" ht="15">
      <c r="A90" s="334" t="s">
        <v>277</v>
      </c>
      <c r="B90" s="335">
        <v>42229</v>
      </c>
      <c r="C90" s="254" t="s">
        <v>281</v>
      </c>
      <c r="D90" s="254">
        <v>69</v>
      </c>
      <c r="E90" s="254">
        <v>88</v>
      </c>
      <c r="F90" s="254">
        <v>26</v>
      </c>
      <c r="G90" s="254">
        <v>60</v>
      </c>
    </row>
    <row r="91" spans="1:7" ht="15">
      <c r="A91" s="334" t="s">
        <v>277</v>
      </c>
      <c r="B91" s="335">
        <v>42229</v>
      </c>
      <c r="C91" s="254" t="s">
        <v>318</v>
      </c>
      <c r="D91" s="254">
        <v>26</v>
      </c>
      <c r="E91" s="254">
        <v>2</v>
      </c>
      <c r="F91" s="254" t="s">
        <v>279</v>
      </c>
      <c r="G91" s="254" t="s">
        <v>279</v>
      </c>
    </row>
    <row r="92" spans="1:7" ht="15">
      <c r="A92" s="334" t="s">
        <v>277</v>
      </c>
      <c r="B92" s="335">
        <v>42229</v>
      </c>
      <c r="C92" s="254" t="s">
        <v>282</v>
      </c>
      <c r="D92" s="254">
        <v>156</v>
      </c>
      <c r="E92" s="254" t="s">
        <v>279</v>
      </c>
      <c r="F92" s="254">
        <v>1</v>
      </c>
      <c r="G92" s="254" t="s">
        <v>279</v>
      </c>
    </row>
    <row r="93" spans="1:7" ht="15">
      <c r="A93" s="334" t="s">
        <v>277</v>
      </c>
      <c r="B93" s="335">
        <v>42229</v>
      </c>
      <c r="C93" s="254" t="s">
        <v>283</v>
      </c>
      <c r="D93" s="254">
        <v>164</v>
      </c>
      <c r="E93" s="254">
        <v>1</v>
      </c>
      <c r="F93" s="254" t="s">
        <v>279</v>
      </c>
      <c r="G93" s="254">
        <v>1</v>
      </c>
    </row>
    <row r="94" spans="1:7" ht="15">
      <c r="A94" s="334" t="s">
        <v>277</v>
      </c>
      <c r="B94" s="335">
        <v>42229</v>
      </c>
      <c r="C94" s="254" t="s">
        <v>284</v>
      </c>
      <c r="D94" s="254">
        <v>155</v>
      </c>
      <c r="E94" s="254" t="s">
        <v>279</v>
      </c>
      <c r="F94" s="254">
        <v>2</v>
      </c>
      <c r="G94" s="254">
        <v>1</v>
      </c>
    </row>
    <row r="95" spans="1:7" ht="15">
      <c r="A95" s="334" t="s">
        <v>277</v>
      </c>
      <c r="B95" s="335">
        <v>42229</v>
      </c>
      <c r="C95" s="254" t="s">
        <v>285</v>
      </c>
      <c r="D95" s="254">
        <v>127</v>
      </c>
      <c r="E95" s="254" t="s">
        <v>279</v>
      </c>
      <c r="F95" s="254" t="s">
        <v>279</v>
      </c>
      <c r="G95" s="254">
        <v>5</v>
      </c>
    </row>
    <row r="96" spans="1:7" ht="15">
      <c r="A96" s="334" t="s">
        <v>277</v>
      </c>
      <c r="B96" s="335">
        <v>42229</v>
      </c>
      <c r="C96" s="254" t="s">
        <v>286</v>
      </c>
      <c r="D96" s="254">
        <v>221</v>
      </c>
      <c r="E96" s="254" t="s">
        <v>279</v>
      </c>
      <c r="F96" s="254">
        <v>1</v>
      </c>
      <c r="G96" s="254">
        <v>12</v>
      </c>
    </row>
    <row r="97" spans="1:7" ht="15">
      <c r="A97" s="334" t="s">
        <v>277</v>
      </c>
      <c r="B97" s="335">
        <v>42229</v>
      </c>
      <c r="C97" s="254" t="s">
        <v>287</v>
      </c>
      <c r="D97" s="254">
        <v>212</v>
      </c>
      <c r="E97" s="254">
        <v>1</v>
      </c>
      <c r="F97" s="254">
        <v>1</v>
      </c>
      <c r="G97" s="254">
        <v>13</v>
      </c>
    </row>
    <row r="98" spans="1:7" ht="15">
      <c r="A98" s="334" t="s">
        <v>277</v>
      </c>
      <c r="B98" s="335">
        <v>42229</v>
      </c>
      <c r="C98" s="254" t="s">
        <v>288</v>
      </c>
      <c r="D98" s="254">
        <v>201</v>
      </c>
      <c r="E98" s="254" t="s">
        <v>279</v>
      </c>
      <c r="F98" s="254">
        <v>1</v>
      </c>
      <c r="G98" s="254" t="s">
        <v>279</v>
      </c>
    </row>
    <row r="99" spans="1:7" ht="15">
      <c r="A99" s="334" t="s">
        <v>277</v>
      </c>
      <c r="B99" s="335">
        <v>42229</v>
      </c>
      <c r="C99" s="254" t="s">
        <v>289</v>
      </c>
      <c r="D99" s="254">
        <v>200</v>
      </c>
      <c r="E99" s="254">
        <v>7</v>
      </c>
      <c r="F99" s="254" t="s">
        <v>279</v>
      </c>
      <c r="G99" s="254">
        <v>12</v>
      </c>
    </row>
    <row r="100" spans="1:7" ht="15">
      <c r="A100" s="334" t="s">
        <v>277</v>
      </c>
      <c r="B100" s="335">
        <v>42229</v>
      </c>
      <c r="C100" s="254" t="s">
        <v>290</v>
      </c>
      <c r="D100" s="254">
        <v>183</v>
      </c>
      <c r="E100" s="254" t="s">
        <v>279</v>
      </c>
      <c r="F100" s="254">
        <v>1</v>
      </c>
      <c r="G100" s="254">
        <v>4</v>
      </c>
    </row>
    <row r="101" spans="1:7" ht="15">
      <c r="A101" s="334" t="s">
        <v>277</v>
      </c>
      <c r="B101" s="335">
        <v>42229</v>
      </c>
      <c r="C101" s="254" t="s">
        <v>291</v>
      </c>
      <c r="D101" s="254">
        <v>322</v>
      </c>
      <c r="E101" s="254">
        <v>1</v>
      </c>
      <c r="F101" s="254" t="s">
        <v>279</v>
      </c>
      <c r="G101" s="254" t="s">
        <v>279</v>
      </c>
    </row>
    <row r="102" spans="1:7" ht="15">
      <c r="A102" s="334" t="s">
        <v>277</v>
      </c>
      <c r="B102" s="335">
        <v>42229</v>
      </c>
      <c r="C102" s="254" t="s">
        <v>292</v>
      </c>
      <c r="D102" s="254">
        <v>9794</v>
      </c>
      <c r="E102" s="254">
        <v>20</v>
      </c>
      <c r="F102" s="254">
        <v>108</v>
      </c>
      <c r="G102" s="254">
        <v>221</v>
      </c>
    </row>
    <row r="103" spans="1:7" ht="15">
      <c r="A103" s="334" t="s">
        <v>277</v>
      </c>
      <c r="B103" s="335">
        <v>42229</v>
      </c>
      <c r="C103" s="254" t="s">
        <v>293</v>
      </c>
      <c r="D103" s="254">
        <v>390</v>
      </c>
      <c r="E103" s="254">
        <v>1</v>
      </c>
      <c r="F103" s="254" t="s">
        <v>279</v>
      </c>
      <c r="G103" s="254">
        <v>8</v>
      </c>
    </row>
    <row r="104" spans="1:7" ht="15">
      <c r="A104" s="334" t="s">
        <v>277</v>
      </c>
      <c r="B104" s="335">
        <v>42229</v>
      </c>
      <c r="C104" s="254" t="s">
        <v>294</v>
      </c>
      <c r="D104" s="254">
        <v>457</v>
      </c>
      <c r="E104" s="254">
        <v>17</v>
      </c>
      <c r="F104" s="254">
        <v>17</v>
      </c>
      <c r="G104" s="254">
        <v>14</v>
      </c>
    </row>
    <row r="105" spans="1:7" ht="15">
      <c r="A105" s="334" t="s">
        <v>277</v>
      </c>
      <c r="B105" s="335">
        <v>42229</v>
      </c>
      <c r="C105" s="254" t="s">
        <v>295</v>
      </c>
      <c r="D105" s="254">
        <v>451</v>
      </c>
      <c r="E105" s="254">
        <v>1</v>
      </c>
      <c r="F105" s="254" t="s">
        <v>279</v>
      </c>
      <c r="G105" s="254" t="s">
        <v>279</v>
      </c>
    </row>
    <row r="106" spans="1:7" ht="15">
      <c r="A106" s="334" t="s">
        <v>277</v>
      </c>
      <c r="B106" s="335">
        <v>42229</v>
      </c>
      <c r="C106" s="254" t="s">
        <v>296</v>
      </c>
      <c r="D106" s="254">
        <v>421</v>
      </c>
      <c r="E106" s="254">
        <v>11</v>
      </c>
      <c r="F106" s="254">
        <v>18</v>
      </c>
      <c r="G106" s="254">
        <v>18</v>
      </c>
    </row>
    <row r="107" spans="1:7" ht="15">
      <c r="A107" s="334" t="s">
        <v>277</v>
      </c>
      <c r="B107" s="335">
        <v>42229</v>
      </c>
      <c r="C107" s="254" t="s">
        <v>297</v>
      </c>
      <c r="D107" s="254">
        <v>400</v>
      </c>
      <c r="E107" s="254" t="s">
        <v>279</v>
      </c>
      <c r="F107" s="254" t="s">
        <v>279</v>
      </c>
      <c r="G107" s="254">
        <v>18</v>
      </c>
    </row>
    <row r="108" spans="1:7" ht="15">
      <c r="A108" s="334" t="s">
        <v>277</v>
      </c>
      <c r="B108" s="335">
        <v>42229</v>
      </c>
      <c r="C108" s="254" t="s">
        <v>298</v>
      </c>
      <c r="D108" s="254">
        <v>404</v>
      </c>
      <c r="E108" s="254">
        <v>1</v>
      </c>
      <c r="F108" s="254">
        <v>26</v>
      </c>
      <c r="G108" s="254">
        <v>56</v>
      </c>
    </row>
    <row r="109" spans="1:7" ht="15">
      <c r="A109" s="334" t="s">
        <v>277</v>
      </c>
      <c r="B109" s="335">
        <v>42229</v>
      </c>
      <c r="C109" s="254" t="s">
        <v>299</v>
      </c>
      <c r="D109" s="254">
        <v>399</v>
      </c>
      <c r="E109" s="254">
        <v>14</v>
      </c>
      <c r="F109" s="254">
        <v>23</v>
      </c>
      <c r="G109" s="254" t="s">
        <v>279</v>
      </c>
    </row>
    <row r="110" spans="1:7" ht="15">
      <c r="A110" s="334" t="s">
        <v>277</v>
      </c>
      <c r="B110" s="335">
        <v>42229</v>
      </c>
      <c r="C110" s="254" t="s">
        <v>300</v>
      </c>
      <c r="D110" s="254">
        <v>719</v>
      </c>
      <c r="E110" s="254">
        <v>6</v>
      </c>
      <c r="F110" s="254" t="s">
        <v>279</v>
      </c>
      <c r="G110" s="254">
        <v>1</v>
      </c>
    </row>
    <row r="111" spans="1:7" ht="15">
      <c r="A111" s="334" t="s">
        <v>277</v>
      </c>
      <c r="B111" s="335">
        <v>42229</v>
      </c>
      <c r="C111" s="254" t="s">
        <v>301</v>
      </c>
      <c r="D111" s="254">
        <v>611</v>
      </c>
      <c r="E111" s="254">
        <v>1</v>
      </c>
      <c r="F111" s="254" t="s">
        <v>279</v>
      </c>
      <c r="G111" s="254" t="s">
        <v>279</v>
      </c>
    </row>
    <row r="112" spans="1:7" ht="15">
      <c r="A112" s="334" t="s">
        <v>277</v>
      </c>
      <c r="B112" s="335">
        <v>42229</v>
      </c>
      <c r="C112" s="254" t="s">
        <v>302</v>
      </c>
      <c r="D112" s="254">
        <v>618</v>
      </c>
      <c r="E112" s="254">
        <v>43</v>
      </c>
      <c r="F112" s="254">
        <v>1</v>
      </c>
      <c r="G112" s="254">
        <v>2</v>
      </c>
    </row>
    <row r="113" spans="1:7" ht="15">
      <c r="A113" s="334" t="s">
        <v>277</v>
      </c>
      <c r="B113" s="335">
        <v>42229</v>
      </c>
      <c r="C113" s="254" t="s">
        <v>303</v>
      </c>
      <c r="D113" s="254">
        <v>619</v>
      </c>
      <c r="E113" s="254">
        <v>7</v>
      </c>
      <c r="F113" s="254">
        <v>7</v>
      </c>
      <c r="G113" s="254">
        <v>16</v>
      </c>
    </row>
    <row r="114" spans="1:7" ht="15">
      <c r="A114" s="334" t="s">
        <v>277</v>
      </c>
      <c r="B114" s="335">
        <v>42229</v>
      </c>
      <c r="C114" s="254" t="s">
        <v>304</v>
      </c>
      <c r="D114" s="254">
        <v>623</v>
      </c>
      <c r="E114" s="254">
        <v>7</v>
      </c>
      <c r="F114" s="254">
        <v>2</v>
      </c>
      <c r="G114" s="254">
        <v>1</v>
      </c>
    </row>
    <row r="115" spans="1:7" ht="15">
      <c r="A115" s="334" t="s">
        <v>277</v>
      </c>
      <c r="B115" s="335">
        <v>42229</v>
      </c>
      <c r="C115" s="254" t="s">
        <v>305</v>
      </c>
      <c r="D115" s="254">
        <v>625</v>
      </c>
      <c r="E115" s="254">
        <v>3</v>
      </c>
      <c r="F115" s="254">
        <v>1</v>
      </c>
      <c r="G115" s="254" t="s">
        <v>279</v>
      </c>
    </row>
    <row r="116" spans="1:7" ht="15">
      <c r="A116" s="334" t="s">
        <v>277</v>
      </c>
      <c r="B116" s="335">
        <v>42229</v>
      </c>
      <c r="C116" s="254" t="s">
        <v>306</v>
      </c>
      <c r="D116" s="254">
        <v>608</v>
      </c>
      <c r="E116" s="254" t="s">
        <v>279</v>
      </c>
      <c r="F116" s="254" t="s">
        <v>279</v>
      </c>
      <c r="G116" s="254">
        <v>1</v>
      </c>
    </row>
    <row r="117" spans="1:7" ht="15">
      <c r="A117" s="334" t="s">
        <v>277</v>
      </c>
      <c r="B117" s="335">
        <v>42229</v>
      </c>
      <c r="C117" s="254" t="s">
        <v>307</v>
      </c>
      <c r="D117" s="254">
        <v>840</v>
      </c>
      <c r="E117" s="254">
        <v>58</v>
      </c>
      <c r="F117" s="254" t="s">
        <v>279</v>
      </c>
      <c r="G117" s="254" t="s">
        <v>279</v>
      </c>
    </row>
    <row r="118" spans="1:7" ht="15">
      <c r="A118" s="334" t="s">
        <v>277</v>
      </c>
      <c r="B118" s="335">
        <v>42229</v>
      </c>
      <c r="C118" s="254" t="s">
        <v>319</v>
      </c>
      <c r="D118" s="254">
        <v>822</v>
      </c>
      <c r="E118" s="254">
        <v>1</v>
      </c>
      <c r="F118" s="254" t="s">
        <v>279</v>
      </c>
      <c r="G118" s="254" t="s">
        <v>279</v>
      </c>
    </row>
    <row r="119" spans="1:7" ht="15">
      <c r="A119" s="334" t="s">
        <v>277</v>
      </c>
      <c r="B119" s="335">
        <v>42229</v>
      </c>
      <c r="C119" s="254" t="s">
        <v>320</v>
      </c>
      <c r="D119" s="254">
        <v>807</v>
      </c>
      <c r="E119" s="254">
        <v>44</v>
      </c>
      <c r="F119" s="254">
        <v>44</v>
      </c>
      <c r="G119" s="254">
        <v>68</v>
      </c>
    </row>
    <row r="120" spans="1:7" ht="15">
      <c r="A120" s="334" t="s">
        <v>277</v>
      </c>
      <c r="B120" s="335">
        <v>42229</v>
      </c>
      <c r="C120" s="254" t="s">
        <v>321</v>
      </c>
      <c r="D120" s="254">
        <v>801</v>
      </c>
      <c r="E120" s="254">
        <v>1</v>
      </c>
      <c r="F120" s="254">
        <v>2</v>
      </c>
      <c r="G120" s="254">
        <v>36</v>
      </c>
    </row>
    <row r="121" spans="1:7" ht="15">
      <c r="A121" s="334" t="s">
        <v>277</v>
      </c>
      <c r="B121" s="335">
        <v>42229</v>
      </c>
      <c r="C121" s="254" t="s">
        <v>322</v>
      </c>
      <c r="D121" s="254">
        <v>837</v>
      </c>
      <c r="E121" s="254">
        <v>3</v>
      </c>
      <c r="F121" s="254">
        <v>1</v>
      </c>
      <c r="G121" s="254">
        <v>3</v>
      </c>
    </row>
    <row r="122" spans="1:7" ht="15">
      <c r="A122" s="334" t="s">
        <v>277</v>
      </c>
      <c r="B122" s="335">
        <v>42229</v>
      </c>
      <c r="C122" s="254" t="s">
        <v>323</v>
      </c>
      <c r="D122" s="254">
        <v>753</v>
      </c>
      <c r="E122" s="254">
        <v>1</v>
      </c>
      <c r="F122" s="254" t="s">
        <v>279</v>
      </c>
      <c r="G122" s="254" t="s">
        <v>279</v>
      </c>
    </row>
    <row r="123" spans="1:7" ht="15">
      <c r="A123" s="334" t="s">
        <v>277</v>
      </c>
      <c r="B123" s="335">
        <v>42229</v>
      </c>
      <c r="C123" s="254" t="s">
        <v>308</v>
      </c>
      <c r="D123" s="254">
        <v>650</v>
      </c>
      <c r="E123" s="254">
        <v>15</v>
      </c>
      <c r="F123" s="254" t="s">
        <v>279</v>
      </c>
      <c r="G123" s="254" t="s">
        <v>279</v>
      </c>
    </row>
    <row r="124" spans="1:7" ht="15">
      <c r="A124" s="334" t="s">
        <v>277</v>
      </c>
      <c r="B124" s="335">
        <v>42229</v>
      </c>
      <c r="C124" s="254" t="s">
        <v>309</v>
      </c>
      <c r="D124" s="254">
        <v>679</v>
      </c>
      <c r="E124" s="254">
        <v>1</v>
      </c>
      <c r="F124" s="254" t="s">
        <v>279</v>
      </c>
      <c r="G124" s="254" t="s">
        <v>279</v>
      </c>
    </row>
    <row r="125" spans="1:7" ht="15">
      <c r="A125" s="334" t="s">
        <v>277</v>
      </c>
      <c r="B125" s="335">
        <v>42229</v>
      </c>
      <c r="C125" s="254" t="s">
        <v>310</v>
      </c>
      <c r="D125" s="254">
        <v>682</v>
      </c>
      <c r="E125" s="254">
        <v>2</v>
      </c>
      <c r="F125" s="254">
        <v>2</v>
      </c>
      <c r="G125" s="254">
        <v>2</v>
      </c>
    </row>
    <row r="126" spans="1:7" ht="15">
      <c r="A126" s="334" t="s">
        <v>277</v>
      </c>
      <c r="B126" s="335">
        <v>42229</v>
      </c>
      <c r="C126" s="254" t="s">
        <v>311</v>
      </c>
      <c r="D126" s="254">
        <v>892</v>
      </c>
      <c r="E126" s="254">
        <v>252</v>
      </c>
      <c r="F126" s="254">
        <v>1</v>
      </c>
      <c r="G126" s="254">
        <v>3</v>
      </c>
    </row>
    <row r="127" spans="1:7" ht="15">
      <c r="A127" s="334" t="s">
        <v>277</v>
      </c>
      <c r="B127" s="335">
        <v>42229</v>
      </c>
      <c r="C127" s="254" t="s">
        <v>312</v>
      </c>
      <c r="D127" s="254">
        <v>3170</v>
      </c>
      <c r="E127" s="254" t="s">
        <v>313</v>
      </c>
      <c r="F127" s="254" t="s">
        <v>279</v>
      </c>
      <c r="G127" s="254" t="s">
        <v>313</v>
      </c>
    </row>
    <row r="128" spans="1:7" ht="15">
      <c r="A128" s="334" t="s">
        <v>277</v>
      </c>
      <c r="B128" s="335">
        <v>42229</v>
      </c>
      <c r="C128" s="254" t="s">
        <v>314</v>
      </c>
      <c r="D128" s="254">
        <v>933</v>
      </c>
      <c r="E128" s="254">
        <v>40</v>
      </c>
      <c r="F128" s="254" t="s">
        <v>279</v>
      </c>
      <c r="G128" s="254">
        <v>8</v>
      </c>
    </row>
    <row r="129" spans="1:7" ht="15">
      <c r="A129" s="334" t="s">
        <v>277</v>
      </c>
      <c r="B129" s="335">
        <v>42229</v>
      </c>
      <c r="C129" s="254" t="s">
        <v>315</v>
      </c>
      <c r="D129" s="254">
        <v>1056</v>
      </c>
      <c r="E129" s="254">
        <v>1</v>
      </c>
      <c r="F129" s="254" t="s">
        <v>279</v>
      </c>
      <c r="G129" s="254" t="s">
        <v>279</v>
      </c>
    </row>
    <row r="130" spans="1:7" ht="15">
      <c r="A130" s="334" t="s">
        <v>277</v>
      </c>
      <c r="B130" s="335">
        <v>42229</v>
      </c>
      <c r="C130" s="254" t="s">
        <v>316</v>
      </c>
      <c r="D130" s="254">
        <v>3159</v>
      </c>
      <c r="E130" s="254" t="s">
        <v>313</v>
      </c>
      <c r="F130" s="254" t="s">
        <v>279</v>
      </c>
      <c r="G130" s="254" t="s">
        <v>279</v>
      </c>
    </row>
    <row r="131" spans="1:7" ht="15">
      <c r="A131" s="334" t="s">
        <v>277</v>
      </c>
      <c r="B131" s="335">
        <v>42229</v>
      </c>
      <c r="C131" s="254" t="s">
        <v>317</v>
      </c>
      <c r="D131" s="254">
        <v>906</v>
      </c>
      <c r="E131" s="254" t="s">
        <v>313</v>
      </c>
      <c r="F131" s="254" t="s">
        <v>313</v>
      </c>
      <c r="G131" s="254" t="s">
        <v>313</v>
      </c>
    </row>
    <row r="132" spans="4:5" ht="15">
      <c r="D132" s="107"/>
      <c r="E132" s="47"/>
    </row>
    <row r="133" spans="4:5" ht="15">
      <c r="D133" s="107"/>
      <c r="E133" s="47"/>
    </row>
    <row r="134" spans="4:5" ht="15">
      <c r="D134" s="107"/>
      <c r="E134" s="47"/>
    </row>
    <row r="135" spans="4:5" ht="15">
      <c r="D135" s="107"/>
      <c r="E135" s="47"/>
    </row>
    <row r="136" spans="4:5" ht="15">
      <c r="D136" s="107"/>
      <c r="E136" s="47"/>
    </row>
    <row r="137" spans="4:5" ht="15">
      <c r="D137" s="107"/>
      <c r="E137" s="47"/>
    </row>
    <row r="138" spans="4:5" ht="15">
      <c r="D138" s="107"/>
      <c r="E138" s="47"/>
    </row>
    <row r="139" spans="4:5" ht="15">
      <c r="D139" s="107"/>
      <c r="E139" s="47"/>
    </row>
    <row r="140" spans="4:5" ht="15">
      <c r="D140" s="107"/>
      <c r="E140" s="47"/>
    </row>
    <row r="141" spans="4:5" ht="15">
      <c r="D141" s="107"/>
      <c r="E141" s="47"/>
    </row>
    <row r="142" spans="4:5" ht="15">
      <c r="D142" s="107"/>
      <c r="E142" s="47"/>
    </row>
    <row r="143" spans="4:5" ht="15">
      <c r="D143" s="107"/>
      <c r="E143" s="47"/>
    </row>
    <row r="144" spans="4:5" ht="15">
      <c r="D144" s="107"/>
      <c r="E144" s="47"/>
    </row>
    <row r="145" spans="4:5" ht="15">
      <c r="D145" s="107"/>
      <c r="E145" s="47"/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B35" sqref="B35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320" t="s">
        <v>204</v>
      </c>
      <c r="B1" s="321"/>
      <c r="C1" s="108"/>
      <c r="D1" s="108"/>
      <c r="E1" s="108"/>
      <c r="F1" s="108"/>
      <c r="G1" s="108"/>
      <c r="H1" s="108"/>
      <c r="I1" s="109" t="s">
        <v>205</v>
      </c>
      <c r="J1" s="320" t="s">
        <v>204</v>
      </c>
      <c r="K1" s="321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95</v>
      </c>
      <c r="B4" s="117" t="s">
        <v>95</v>
      </c>
      <c r="C4" s="117" t="s">
        <v>95</v>
      </c>
      <c r="D4" s="117" t="s">
        <v>95</v>
      </c>
      <c r="E4" s="118" t="s">
        <v>95</v>
      </c>
      <c r="F4" s="119" t="s">
        <v>95</v>
      </c>
      <c r="G4" s="118" t="s">
        <v>95</v>
      </c>
      <c r="H4" s="119" t="s">
        <v>95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112</v>
      </c>
      <c r="D5" s="123" t="s">
        <v>114</v>
      </c>
      <c r="E5" s="122" t="s">
        <v>99</v>
      </c>
      <c r="F5" s="124" t="s">
        <v>100</v>
      </c>
      <c r="G5" s="122" t="s">
        <v>101</v>
      </c>
      <c r="H5" s="124" t="s">
        <v>102</v>
      </c>
      <c r="J5" s="326" t="s">
        <v>142</v>
      </c>
      <c r="K5" s="327"/>
      <c r="L5" s="327"/>
      <c r="M5" s="327"/>
      <c r="N5" s="327"/>
      <c r="O5" s="327"/>
      <c r="P5" s="328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06108000</v>
      </c>
      <c r="B6" s="128" t="str">
        <f>'[1]3-fiche envoi IRSTEA'!C23</f>
        <v>DROME</v>
      </c>
      <c r="C6" s="128" t="str">
        <f>'[1]3-fiche envoi IRSTEA'!D23</f>
        <v>DROME A DIE 1</v>
      </c>
      <c r="D6" s="129">
        <f>'[1]3-fiche envoi IRSTEA'!D39</f>
        <v>42229</v>
      </c>
      <c r="E6" s="130">
        <f>'[1]3-fiche envoi IRSTEA'!K24</f>
        <v>883859</v>
      </c>
      <c r="F6" s="130">
        <f>'[1]3-fiche envoi IRSTEA'!L24</f>
        <v>6410361</v>
      </c>
      <c r="G6" s="130">
        <f>'[1]3-fiche envoi IRSTEA'!M24</f>
        <v>883515</v>
      </c>
      <c r="H6" s="131">
        <f>'[1]3-fiche envoi IRSTEA'!N24</f>
        <v>6410456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126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144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7" t="s">
        <v>208</v>
      </c>
      <c r="F10" s="329"/>
      <c r="G10" s="268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9"/>
      <c r="F11" s="330"/>
      <c r="G11" s="270"/>
      <c r="H11" s="120"/>
      <c r="I11" s="120"/>
      <c r="J11" s="153" t="s">
        <v>149</v>
      </c>
      <c r="K11" s="154" t="s">
        <v>150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95</v>
      </c>
      <c r="B12" s="157" t="s">
        <v>211</v>
      </c>
      <c r="C12" s="158">
        <f>'[1]3-fiche envoi IRSTEA'!O23</f>
        <v>80</v>
      </c>
      <c r="D12" s="120"/>
      <c r="E12" s="269"/>
      <c r="F12" s="330"/>
      <c r="G12" s="270"/>
      <c r="H12" s="120"/>
      <c r="I12" s="120"/>
      <c r="J12" s="153" t="s">
        <v>153</v>
      </c>
      <c r="K12" s="154" t="s">
        <v>154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95</v>
      </c>
      <c r="B13" s="160" t="s">
        <v>212</v>
      </c>
      <c r="C13" s="161">
        <f>'[1]3-fiche envoi IRSTEA'!P23</f>
        <v>395</v>
      </c>
      <c r="D13" s="120"/>
      <c r="E13" s="269"/>
      <c r="F13" s="330"/>
      <c r="G13" s="270"/>
      <c r="H13" s="120"/>
      <c r="I13" s="120"/>
      <c r="J13" s="153" t="s">
        <v>157</v>
      </c>
      <c r="K13" s="154" t="s">
        <v>158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95</v>
      </c>
      <c r="B14" s="160" t="s">
        <v>213</v>
      </c>
      <c r="C14" s="161">
        <f>'[1]3-fiche envoi IRSTEA'!E39</f>
        <v>16.2</v>
      </c>
      <c r="D14" s="120"/>
      <c r="E14" s="271"/>
      <c r="F14" s="331"/>
      <c r="G14" s="272"/>
      <c r="H14" s="120"/>
      <c r="I14" s="120"/>
      <c r="J14" s="153" t="s">
        <v>161</v>
      </c>
      <c r="K14" s="154" t="s">
        <v>162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6399</v>
      </c>
      <c r="D15" s="120"/>
      <c r="E15" s="164"/>
      <c r="F15" s="164"/>
      <c r="G15" s="164"/>
      <c r="H15" s="120"/>
      <c r="I15" s="120"/>
      <c r="J15" s="165" t="s">
        <v>165</v>
      </c>
      <c r="K15" s="166" t="s">
        <v>166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319.95000000000005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95</v>
      </c>
      <c r="L17" s="176" t="s">
        <v>95</v>
      </c>
      <c r="M17" s="176" t="s">
        <v>95</v>
      </c>
      <c r="N17" s="177" t="s">
        <v>125</v>
      </c>
      <c r="O17" s="177" t="s">
        <v>125</v>
      </c>
      <c r="P17" s="177" t="s">
        <v>125</v>
      </c>
      <c r="Q17" s="177" t="s">
        <v>125</v>
      </c>
      <c r="R17" s="177" t="s">
        <v>125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126</v>
      </c>
      <c r="L18" s="180" t="s">
        <v>144</v>
      </c>
      <c r="M18" s="180" t="s">
        <v>209</v>
      </c>
      <c r="N18" s="180" t="s">
        <v>149</v>
      </c>
      <c r="O18" s="180" t="s">
        <v>153</v>
      </c>
      <c r="P18" s="180" t="s">
        <v>157</v>
      </c>
      <c r="Q18" s="180" t="s">
        <v>161</v>
      </c>
      <c r="R18" s="181" t="s">
        <v>165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169</v>
      </c>
      <c r="K19" s="183" t="str">
        <f>'[1]3-fiche envoi IRSTEA'!D66</f>
        <v>S1</v>
      </c>
      <c r="L19" s="184" t="str">
        <f>'[1]3-fiche envoi IRSTEA'!E66</f>
        <v>N3</v>
      </c>
      <c r="M19" s="184" t="str">
        <f>'[1]3-fiche envoi IRSTEA'!F66</f>
        <v>PhA</v>
      </c>
      <c r="N19" s="185">
        <f>'[1]3-fiche envoi IRSTEA'!G66</f>
        <v>10</v>
      </c>
      <c r="O19" s="185">
        <f>'[1]3-fiche envoi IRSTEA'!H66</f>
        <v>0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170</v>
      </c>
      <c r="K20" s="189" t="str">
        <f>'[1]3-fiche envoi IRSTEA'!D67</f>
        <v>S28</v>
      </c>
      <c r="L20" s="190" t="str">
        <f>'[1]3-fiche envoi IRSTEA'!E67</f>
        <v>N3</v>
      </c>
      <c r="M20" s="190" t="str">
        <f>'[1]3-fiche envoi IRSTEA'!F67</f>
        <v>PhA</v>
      </c>
      <c r="N20" s="191">
        <f>'[1]3-fiche envoi IRSTEA'!G67</f>
        <v>10</v>
      </c>
      <c r="O20" s="191">
        <f>'[1]3-fiche envoi IRSTEA'!H67</f>
        <v>0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171</v>
      </c>
      <c r="K21" s="189" t="str">
        <f>'[1]3-fiche envoi IRSTEA'!D68</f>
        <v>S9</v>
      </c>
      <c r="L21" s="190" t="str">
        <f>'[1]3-fiche envoi IRSTEA'!E68</f>
        <v>N3</v>
      </c>
      <c r="M21" s="190" t="str">
        <f>'[1]3-fiche envoi IRSTEA'!F68</f>
        <v>PhA</v>
      </c>
      <c r="N21" s="191">
        <f>'[1]3-fiche envoi IRSTEA'!G68</f>
        <v>15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172</v>
      </c>
      <c r="K22" s="189" t="str">
        <f>'[1]3-fiche envoi IRSTEA'!D69</f>
        <v>S3</v>
      </c>
      <c r="L22" s="190" t="str">
        <f>'[1]3-fiche envoi IRSTEA'!E69</f>
        <v>N1</v>
      </c>
      <c r="M22" s="190" t="str">
        <f>'[1]3-fiche envoi IRSTEA'!F69</f>
        <v>PhA</v>
      </c>
      <c r="N22" s="191">
        <f>'[1]3-fiche envoi IRSTEA'!G69</f>
        <v>5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332" t="s">
        <v>32</v>
      </c>
      <c r="B23" s="333"/>
      <c r="C23" s="149" t="s">
        <v>217</v>
      </c>
      <c r="D23" s="149"/>
      <c r="E23" s="149"/>
      <c r="F23" s="195"/>
      <c r="J23" s="188" t="s">
        <v>173</v>
      </c>
      <c r="K23" s="189" t="str">
        <f>'[1]3-fiche envoi IRSTEA'!D70</f>
        <v>S24</v>
      </c>
      <c r="L23" s="190" t="str">
        <f>'[1]3-fiche envoi IRSTEA'!E70</f>
        <v>N5</v>
      </c>
      <c r="M23" s="190" t="str">
        <f>'[1]3-fiche envoi IRSTEA'!F70</f>
        <v>PhB</v>
      </c>
      <c r="N23" s="191">
        <f>'[1]3-fiche envoi IRSTEA'!G70</f>
        <v>5</v>
      </c>
      <c r="O23" s="191">
        <f>'[1]3-fiche envoi IRSTEA'!H70</f>
        <v>0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316" t="s">
        <v>39</v>
      </c>
      <c r="B24" s="317"/>
      <c r="C24" s="154" t="s">
        <v>40</v>
      </c>
      <c r="D24" s="154"/>
      <c r="E24" s="154"/>
      <c r="F24" s="197"/>
      <c r="J24" s="188" t="s">
        <v>174</v>
      </c>
      <c r="K24" s="189" t="str">
        <f>'[1]3-fiche envoi IRSTEA'!D71</f>
        <v>S24</v>
      </c>
      <c r="L24" s="190" t="str">
        <f>'[1]3-fiche envoi IRSTEA'!E71</f>
        <v>N3</v>
      </c>
      <c r="M24" s="190" t="str">
        <f>'[1]3-fiche envoi IRSTEA'!F71</f>
        <v>PhB</v>
      </c>
      <c r="N24" s="191">
        <f>'[1]3-fiche envoi IRSTEA'!G71</f>
        <v>5</v>
      </c>
      <c r="O24" s="191">
        <f>'[1]3-fiche envoi IRSTEA'!H71</f>
        <v>0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316" t="s">
        <v>44</v>
      </c>
      <c r="B25" s="317"/>
      <c r="C25" s="154" t="s">
        <v>218</v>
      </c>
      <c r="D25" s="154"/>
      <c r="E25" s="154"/>
      <c r="F25" s="197"/>
      <c r="J25" s="188" t="s">
        <v>175</v>
      </c>
      <c r="K25" s="189" t="str">
        <f>'[1]3-fiche envoi IRSTEA'!D72</f>
        <v>S30</v>
      </c>
      <c r="L25" s="190" t="str">
        <f>'[1]3-fiche envoi IRSTEA'!E72</f>
        <v>N5</v>
      </c>
      <c r="M25" s="190" t="str">
        <f>'[1]3-fiche envoi IRSTEA'!F72</f>
        <v>PhB</v>
      </c>
      <c r="N25" s="191">
        <f>'[1]3-fiche envoi IRSTEA'!G72</f>
        <v>10</v>
      </c>
      <c r="O25" s="191">
        <f>'[1]3-fiche envoi IRSTEA'!H72</f>
        <v>0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316" t="s">
        <v>114</v>
      </c>
      <c r="B26" s="317"/>
      <c r="C26" s="154" t="s">
        <v>219</v>
      </c>
      <c r="D26" s="154"/>
      <c r="E26" s="154"/>
      <c r="F26" s="197"/>
      <c r="J26" s="188" t="s">
        <v>176</v>
      </c>
      <c r="K26" s="189" t="str">
        <f>'[1]3-fiche envoi IRSTEA'!D73</f>
        <v>S18</v>
      </c>
      <c r="L26" s="190" t="str">
        <f>'[1]3-fiche envoi IRSTEA'!E73</f>
        <v>N3</v>
      </c>
      <c r="M26" s="190" t="str">
        <f>'[1]3-fiche envoi IRSTEA'!F73</f>
        <v>PhB</v>
      </c>
      <c r="N26" s="191">
        <f>'[1]3-fiche envoi IRSTEA'!G73</f>
        <v>10</v>
      </c>
      <c r="O26" s="191">
        <f>'[1]3-fiche envoi IRSTEA'!H73</f>
        <v>0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316" t="s">
        <v>99</v>
      </c>
      <c r="B27" s="317"/>
      <c r="C27" s="138" t="s">
        <v>220</v>
      </c>
      <c r="D27" s="138"/>
      <c r="E27" s="138"/>
      <c r="F27" s="197"/>
      <c r="J27" s="188" t="s">
        <v>177</v>
      </c>
      <c r="K27" s="189" t="str">
        <f>'[1]3-fiche envoi IRSTEA'!D74</f>
        <v>S24</v>
      </c>
      <c r="L27" s="190" t="str">
        <f>'[1]3-fiche envoi IRSTEA'!E74</f>
        <v>N6</v>
      </c>
      <c r="M27" s="190" t="str">
        <f>'[1]3-fiche envoi IRSTEA'!F74</f>
        <v>PhC</v>
      </c>
      <c r="N27" s="191">
        <f>'[1]3-fiche envoi IRSTEA'!G74</f>
        <v>5</v>
      </c>
      <c r="O27" s="191">
        <f>'[1]3-fiche envoi IRSTEA'!H74</f>
        <v>0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316" t="s">
        <v>100</v>
      </c>
      <c r="B28" s="317"/>
      <c r="C28" s="138" t="s">
        <v>221</v>
      </c>
      <c r="D28" s="138"/>
      <c r="E28" s="138"/>
      <c r="F28" s="197"/>
      <c r="J28" s="188" t="s">
        <v>178</v>
      </c>
      <c r="K28" s="189" t="str">
        <f>'[1]3-fiche envoi IRSTEA'!D75</f>
        <v>S24</v>
      </c>
      <c r="L28" s="190" t="str">
        <f>'[1]3-fiche envoi IRSTEA'!E75</f>
        <v>N1</v>
      </c>
      <c r="M28" s="190" t="str">
        <f>'[1]3-fiche envoi IRSTEA'!F75</f>
        <v>PhC</v>
      </c>
      <c r="N28" s="191">
        <f>'[1]3-fiche envoi IRSTEA'!G75</f>
        <v>15</v>
      </c>
      <c r="O28" s="191">
        <f>'[1]3-fiche envoi IRSTEA'!H75</f>
        <v>0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316" t="s">
        <v>101</v>
      </c>
      <c r="B29" s="317"/>
      <c r="C29" s="138" t="s">
        <v>222</v>
      </c>
      <c r="D29" s="138"/>
      <c r="E29" s="138"/>
      <c r="F29" s="197"/>
      <c r="J29" s="188" t="s">
        <v>179</v>
      </c>
      <c r="K29" s="189" t="str">
        <f>'[1]3-fiche envoi IRSTEA'!D76</f>
        <v>S24</v>
      </c>
      <c r="L29" s="190" t="str">
        <f>'[1]3-fiche envoi IRSTEA'!E76</f>
        <v>N5</v>
      </c>
      <c r="M29" s="190" t="str">
        <f>'[1]3-fiche envoi IRSTEA'!F76</f>
        <v>PhC</v>
      </c>
      <c r="N29" s="191">
        <f>'[1]3-fiche envoi IRSTEA'!G76</f>
        <v>10</v>
      </c>
      <c r="O29" s="191">
        <f>'[1]3-fiche envoi IRSTEA'!H76</f>
        <v>0</v>
      </c>
      <c r="P29" s="191" t="str">
        <f>'[1]3-fiche envoi IRSTEA'!I76</f>
        <v>Stable</v>
      </c>
      <c r="Q29" s="192"/>
      <c r="R29" s="193"/>
    </row>
    <row r="30" spans="1:18" ht="14.25" customHeight="1">
      <c r="A30" s="316" t="s">
        <v>102</v>
      </c>
      <c r="B30" s="317"/>
      <c r="C30" s="138" t="s">
        <v>223</v>
      </c>
      <c r="D30" s="138"/>
      <c r="E30" s="138"/>
      <c r="F30" s="197"/>
      <c r="J30" s="198" t="s">
        <v>180</v>
      </c>
      <c r="K30" s="199" t="str">
        <f>'[1]3-fiche envoi IRSTEA'!D77</f>
        <v>S18</v>
      </c>
      <c r="L30" s="200" t="str">
        <f>'[1]3-fiche envoi IRSTEA'!E77</f>
        <v>N5</v>
      </c>
      <c r="M30" s="200" t="str">
        <f>'[1]3-fiche envoi IRSTEA'!F77</f>
        <v>PhC</v>
      </c>
      <c r="N30" s="201">
        <f>'[1]3-fiche envoi IRSTEA'!G77</f>
        <v>20</v>
      </c>
      <c r="O30" s="201">
        <f>'[1]3-fiche envoi IRSTEA'!H77</f>
        <v>0</v>
      </c>
      <c r="P30" s="201" t="str">
        <f>'[1]3-fiche envoi IRSTEA'!I77</f>
        <v>Stable</v>
      </c>
      <c r="Q30" s="202"/>
      <c r="R30" s="203"/>
    </row>
    <row r="31" spans="1:6" ht="14.25" customHeight="1">
      <c r="A31" s="316" t="s">
        <v>211</v>
      </c>
      <c r="B31" s="317"/>
      <c r="C31" s="138" t="s">
        <v>224</v>
      </c>
      <c r="D31" s="138"/>
      <c r="E31" s="142"/>
      <c r="F31" s="197"/>
    </row>
    <row r="32" spans="1:14" ht="14.25" customHeight="1">
      <c r="A32" s="316" t="s">
        <v>212</v>
      </c>
      <c r="B32" s="317"/>
      <c r="C32" s="138" t="s">
        <v>225</v>
      </c>
      <c r="D32" s="138"/>
      <c r="E32" s="154"/>
      <c r="F32" s="197"/>
      <c r="L32" s="138" t="s">
        <v>15</v>
      </c>
      <c r="M32" s="110"/>
      <c r="N32" s="113"/>
    </row>
    <row r="33" spans="1:15" ht="14.25" customHeight="1">
      <c r="A33" s="153" t="s">
        <v>213</v>
      </c>
      <c r="B33" s="196"/>
      <c r="C33" s="138" t="s">
        <v>226</v>
      </c>
      <c r="D33" s="154"/>
      <c r="E33" s="154"/>
      <c r="F33" s="197"/>
      <c r="L33" s="318" t="s">
        <v>147</v>
      </c>
      <c r="M33" s="319"/>
      <c r="N33" s="204" t="s">
        <v>127</v>
      </c>
      <c r="O33" s="204" t="s">
        <v>148</v>
      </c>
    </row>
    <row r="34" spans="1:15" ht="14.25" customHeight="1">
      <c r="A34" s="153" t="s">
        <v>214</v>
      </c>
      <c r="B34" s="196"/>
      <c r="C34" s="138" t="s">
        <v>227</v>
      </c>
      <c r="D34" s="154"/>
      <c r="E34" s="154"/>
      <c r="F34" s="197"/>
      <c r="L34" s="205" t="s">
        <v>151</v>
      </c>
      <c r="M34" s="206"/>
      <c r="N34" s="207" t="s">
        <v>37</v>
      </c>
      <c r="O34" s="207" t="s">
        <v>152</v>
      </c>
    </row>
    <row r="35" spans="1:15" ht="14.25" customHeight="1">
      <c r="A35" s="153" t="s">
        <v>215</v>
      </c>
      <c r="B35" s="196"/>
      <c r="C35" s="154" t="s">
        <v>228</v>
      </c>
      <c r="D35" s="154"/>
      <c r="E35" s="154"/>
      <c r="F35" s="197"/>
      <c r="L35" s="208" t="s">
        <v>155</v>
      </c>
      <c r="M35" s="209"/>
      <c r="N35" s="210" t="s">
        <v>12</v>
      </c>
      <c r="O35" s="210" t="s">
        <v>156</v>
      </c>
    </row>
    <row r="36" spans="1:15" ht="14.25" customHeight="1">
      <c r="A36" s="153" t="s">
        <v>229</v>
      </c>
      <c r="B36" s="196"/>
      <c r="C36" s="154" t="s">
        <v>230</v>
      </c>
      <c r="D36" s="154"/>
      <c r="E36" s="154"/>
      <c r="F36" s="197"/>
      <c r="L36" s="208" t="s">
        <v>159</v>
      </c>
      <c r="M36" s="209"/>
      <c r="N36" s="210" t="s">
        <v>20</v>
      </c>
      <c r="O36" s="210" t="s">
        <v>160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163</v>
      </c>
      <c r="M37" s="214"/>
      <c r="N37" s="215" t="s">
        <v>29</v>
      </c>
      <c r="O37" s="215" t="s">
        <v>164</v>
      </c>
    </row>
    <row r="38" ht="14.25" customHeight="1"/>
    <row r="39" ht="14.25" customHeight="1"/>
    <row r="40" ht="14.25" customHeight="1" thickBot="1"/>
    <row r="41" spans="1:17" ht="14.25" customHeight="1" thickBot="1">
      <c r="A41" s="320" t="s">
        <v>204</v>
      </c>
      <c r="B41" s="321"/>
      <c r="C41" s="108"/>
      <c r="D41" s="108"/>
      <c r="E41" s="108"/>
      <c r="F41" s="108"/>
      <c r="G41" s="109" t="s">
        <v>233</v>
      </c>
      <c r="H41" s="320" t="s">
        <v>204</v>
      </c>
      <c r="I41" s="321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22" t="s">
        <v>235</v>
      </c>
      <c r="I45" s="323"/>
      <c r="J45" s="323"/>
      <c r="K45" s="324"/>
      <c r="L45" s="324"/>
      <c r="M45" s="324"/>
      <c r="N45" s="324"/>
      <c r="O45" s="324"/>
      <c r="P45" s="325"/>
    </row>
    <row r="46" spans="8:16" ht="12" thickBot="1">
      <c r="H46" s="217" t="s">
        <v>127</v>
      </c>
      <c r="I46" s="296" t="s">
        <v>29</v>
      </c>
      <c r="J46" s="297"/>
      <c r="K46" s="298" t="s">
        <v>20</v>
      </c>
      <c r="L46" s="299"/>
      <c r="M46" s="300" t="s">
        <v>12</v>
      </c>
      <c r="N46" s="301"/>
      <c r="O46" s="302" t="s">
        <v>37</v>
      </c>
      <c r="P46" s="299"/>
    </row>
    <row r="47" spans="1:16" ht="12.75" customHeight="1">
      <c r="A47" s="303" t="s">
        <v>236</v>
      </c>
      <c r="B47" s="304"/>
      <c r="C47" s="304"/>
      <c r="D47" s="304"/>
      <c r="E47" s="304"/>
      <c r="F47" s="304"/>
      <c r="G47" s="305"/>
      <c r="H47" s="309" t="s">
        <v>237</v>
      </c>
      <c r="I47" s="311" t="s">
        <v>238</v>
      </c>
      <c r="J47" s="312"/>
      <c r="K47" s="313" t="s">
        <v>239</v>
      </c>
      <c r="L47" s="314"/>
      <c r="M47" s="315" t="s">
        <v>240</v>
      </c>
      <c r="N47" s="314"/>
      <c r="O47" s="315" t="s">
        <v>241</v>
      </c>
      <c r="P47" s="314"/>
    </row>
    <row r="48" spans="1:16" ht="13.5" customHeight="1" thickBot="1">
      <c r="A48" s="306"/>
      <c r="B48" s="307"/>
      <c r="C48" s="307"/>
      <c r="D48" s="307"/>
      <c r="E48" s="307"/>
      <c r="F48" s="307"/>
      <c r="G48" s="308"/>
      <c r="H48" s="310"/>
      <c r="I48" s="285" t="s">
        <v>164</v>
      </c>
      <c r="J48" s="286"/>
      <c r="K48" s="287" t="s">
        <v>160</v>
      </c>
      <c r="L48" s="274"/>
      <c r="M48" s="276" t="s">
        <v>156</v>
      </c>
      <c r="N48" s="274"/>
      <c r="O48" s="276" t="s">
        <v>152</v>
      </c>
      <c r="P48" s="274"/>
    </row>
    <row r="49" spans="1:17" s="219" customFormat="1" ht="13.5" customHeight="1">
      <c r="A49" s="288" t="s">
        <v>242</v>
      </c>
      <c r="B49" s="290" t="s">
        <v>243</v>
      </c>
      <c r="C49" s="292" t="s">
        <v>127</v>
      </c>
      <c r="D49" s="294" t="s">
        <v>244</v>
      </c>
      <c r="E49" s="281" t="s">
        <v>245</v>
      </c>
      <c r="F49" s="281" t="s">
        <v>246</v>
      </c>
      <c r="G49" s="281" t="s">
        <v>247</v>
      </c>
      <c r="H49" s="218"/>
      <c r="I49" s="283" t="s">
        <v>248</v>
      </c>
      <c r="J49" s="283" t="s">
        <v>249</v>
      </c>
      <c r="K49" s="275" t="s">
        <v>248</v>
      </c>
      <c r="L49" s="273" t="s">
        <v>249</v>
      </c>
      <c r="M49" s="275" t="s">
        <v>248</v>
      </c>
      <c r="N49" s="273" t="s">
        <v>249</v>
      </c>
      <c r="O49" s="275" t="s">
        <v>248</v>
      </c>
      <c r="P49" s="273" t="s">
        <v>249</v>
      </c>
      <c r="Q49" s="277" t="s">
        <v>250</v>
      </c>
    </row>
    <row r="50" spans="1:17" s="219" customFormat="1" ht="13.5" customHeight="1" thickBot="1">
      <c r="A50" s="289"/>
      <c r="B50" s="291"/>
      <c r="C50" s="293"/>
      <c r="D50" s="295"/>
      <c r="E50" s="282"/>
      <c r="F50" s="282"/>
      <c r="G50" s="282"/>
      <c r="H50" s="220"/>
      <c r="I50" s="284"/>
      <c r="J50" s="284"/>
      <c r="K50" s="276"/>
      <c r="L50" s="274"/>
      <c r="M50" s="276"/>
      <c r="N50" s="274"/>
      <c r="O50" s="276"/>
      <c r="P50" s="274"/>
      <c r="Q50" s="278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>
        <f>'[1]3-fiche envoi IRSTEA'!H39</f>
        <v>1</v>
      </c>
      <c r="F51" s="225" t="str">
        <f>'[1]3-fiche envoi IRSTEA'!I39</f>
        <v>M</v>
      </c>
      <c r="G51" s="226"/>
      <c r="H51" s="220"/>
      <c r="I51" s="227"/>
      <c r="J51" s="227"/>
      <c r="K51" s="228"/>
      <c r="L51" s="229"/>
      <c r="M51" s="228">
        <v>1</v>
      </c>
      <c r="N51" s="229" t="s">
        <v>252</v>
      </c>
      <c r="O51" s="228"/>
      <c r="P51" s="230"/>
      <c r="Q51" s="231">
        <f>SUM('[1]1-Fiche Terrain'!I47:K47)</f>
        <v>1</v>
      </c>
    </row>
    <row r="52" spans="1:17" ht="11.25">
      <c r="A52" s="232" t="s">
        <v>253</v>
      </c>
      <c r="B52" s="233" t="s">
        <v>254</v>
      </c>
      <c r="C52" s="234" t="s">
        <v>19</v>
      </c>
      <c r="D52" s="234">
        <v>10</v>
      </c>
      <c r="E52" s="235">
        <f>'[1]3-fiche envoi IRSTEA'!H40</f>
        <v>0</v>
      </c>
      <c r="F52" s="231">
        <f>'[1]3-fiche envoi IRSTEA'!I40</f>
      </c>
      <c r="G52" s="236"/>
      <c r="H52" s="220"/>
      <c r="I52" s="237"/>
      <c r="J52" s="237"/>
      <c r="K52" s="238"/>
      <c r="L52" s="239"/>
      <c r="M52" s="238"/>
      <c r="N52" s="239"/>
      <c r="O52" s="238"/>
      <c r="P52" s="240"/>
      <c r="Q52" s="231">
        <f>SUM('[1]1-Fiche Terrain'!I48:K48)</f>
        <v>0</v>
      </c>
    </row>
    <row r="53" spans="1:17" ht="22.5">
      <c r="A53" s="232" t="s">
        <v>255</v>
      </c>
      <c r="B53" s="233" t="s">
        <v>256</v>
      </c>
      <c r="C53" s="234" t="s">
        <v>28</v>
      </c>
      <c r="D53" s="234">
        <v>9</v>
      </c>
      <c r="E53" s="235">
        <f>'[1]3-fiche envoi IRSTEA'!H41</f>
        <v>1</v>
      </c>
      <c r="F53" s="231" t="str">
        <f>'[1]3-fiche envoi IRSTEA'!I41</f>
        <v>M</v>
      </c>
      <c r="G53" s="236"/>
      <c r="H53" s="220"/>
      <c r="I53" s="237"/>
      <c r="J53" s="237"/>
      <c r="K53" s="238"/>
      <c r="L53" s="239"/>
      <c r="M53" s="238"/>
      <c r="N53" s="239"/>
      <c r="O53" s="238">
        <v>4</v>
      </c>
      <c r="P53" s="240" t="s">
        <v>252</v>
      </c>
      <c r="Q53" s="231">
        <f>SUM('[1]1-Fiche Terrain'!I49:K49)</f>
        <v>1</v>
      </c>
    </row>
    <row r="54" spans="1:17" ht="22.5">
      <c r="A54" s="232" t="s">
        <v>257</v>
      </c>
      <c r="B54" s="233" t="s">
        <v>258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/>
      <c r="L54" s="239"/>
      <c r="M54" s="238">
        <v>2</v>
      </c>
      <c r="N54" s="239" t="s">
        <v>259</v>
      </c>
      <c r="O54" s="238"/>
      <c r="P54" s="240" t="s">
        <v>252</v>
      </c>
      <c r="Q54" s="231">
        <f>SUM('[1]1-Fiche Terrain'!I50:K50)</f>
        <v>1</v>
      </c>
    </row>
    <row r="55" spans="1:17" ht="33.75">
      <c r="A55" s="232" t="s">
        <v>260</v>
      </c>
      <c r="B55" s="233" t="s">
        <v>261</v>
      </c>
      <c r="C55" s="241" t="s">
        <v>43</v>
      </c>
      <c r="D55" s="234">
        <v>7</v>
      </c>
      <c r="E55" s="235">
        <f>'[1]3-fiche envoi IRSTEA'!H43</f>
        <v>54</v>
      </c>
      <c r="F55" s="231" t="str">
        <f>'[1]3-fiche envoi IRSTEA'!I43</f>
        <v>D</v>
      </c>
      <c r="G55" s="236"/>
      <c r="H55" s="220"/>
      <c r="I55" s="237">
        <v>9</v>
      </c>
      <c r="J55" s="237" t="s">
        <v>259</v>
      </c>
      <c r="K55" s="238">
        <v>5.11</v>
      </c>
      <c r="L55" s="239" t="s">
        <v>262</v>
      </c>
      <c r="M55" s="238">
        <v>6</v>
      </c>
      <c r="N55" s="239" t="s">
        <v>263</v>
      </c>
      <c r="O55" s="238">
        <v>10</v>
      </c>
      <c r="P55" s="240" t="s">
        <v>252</v>
      </c>
      <c r="Q55" s="231">
        <f>SUM('[1]1-Fiche Terrain'!I51:K51)</f>
        <v>5</v>
      </c>
    </row>
    <row r="56" spans="1:17" ht="33.75">
      <c r="A56" s="232" t="s">
        <v>264</v>
      </c>
      <c r="B56" s="233" t="s">
        <v>265</v>
      </c>
      <c r="C56" s="241" t="s">
        <v>48</v>
      </c>
      <c r="D56" s="234">
        <v>6</v>
      </c>
      <c r="E56" s="235">
        <f>'[1]3-fiche envoi IRSTEA'!H44</f>
        <v>7</v>
      </c>
      <c r="F56" s="231" t="str">
        <f>'[1]3-fiche envoi IRSTEA'!I44</f>
        <v>D</v>
      </c>
      <c r="G56" s="236"/>
      <c r="H56" s="220"/>
      <c r="I56" s="237"/>
      <c r="J56" s="237" t="s">
        <v>252</v>
      </c>
      <c r="K56" s="238">
        <v>7</v>
      </c>
      <c r="L56" s="239" t="s">
        <v>263</v>
      </c>
      <c r="M56" s="238"/>
      <c r="N56" s="239" t="s">
        <v>259</v>
      </c>
      <c r="O56" s="238"/>
      <c r="P56" s="240"/>
      <c r="Q56" s="231">
        <f>SUM('[1]1-Fiche Terrain'!I52:K52)</f>
        <v>1</v>
      </c>
    </row>
    <row r="57" spans="1:17" ht="22.5">
      <c r="A57" s="232" t="s">
        <v>266</v>
      </c>
      <c r="B57" s="233" t="s">
        <v>267</v>
      </c>
      <c r="C57" s="234" t="s">
        <v>53</v>
      </c>
      <c r="D57" s="234">
        <v>5</v>
      </c>
      <c r="E57" s="235">
        <f>'[1]3-fiche envoi IRSTEA'!H45</f>
        <v>3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/>
      <c r="M57" s="238">
        <v>3</v>
      </c>
      <c r="N57" s="239" t="s">
        <v>259</v>
      </c>
      <c r="O57" s="238"/>
      <c r="P57" s="240" t="s">
        <v>252</v>
      </c>
      <c r="Q57" s="231">
        <f>SUM('[1]1-Fiche Terrain'!I53:K53)</f>
        <v>1</v>
      </c>
    </row>
    <row r="58" spans="1:17" ht="22.5">
      <c r="A58" s="232" t="s">
        <v>268</v>
      </c>
      <c r="B58" s="233" t="s">
        <v>269</v>
      </c>
      <c r="C58" s="234" t="s">
        <v>58</v>
      </c>
      <c r="D58" s="234">
        <v>4</v>
      </c>
      <c r="E58" s="235">
        <f>'[1]3-fiche envoi IRSTEA'!H46</f>
        <v>0</v>
      </c>
      <c r="F58" s="231">
        <f>'[1]3-fiche envoi IRSTEA'!I46</f>
      </c>
      <c r="G58" s="236"/>
      <c r="H58" s="220"/>
      <c r="I58" s="237"/>
      <c r="J58" s="237"/>
      <c r="K58" s="238"/>
      <c r="L58" s="239"/>
      <c r="M58" s="238"/>
      <c r="N58" s="239"/>
      <c r="O58" s="238"/>
      <c r="P58" s="240"/>
      <c r="Q58" s="231">
        <f>SUM('[1]1-Fiche Terrain'!I54:K54)</f>
        <v>0</v>
      </c>
    </row>
    <row r="59" spans="1:17" ht="22.5">
      <c r="A59" s="232" t="s">
        <v>270</v>
      </c>
      <c r="B59" s="233" t="s">
        <v>271</v>
      </c>
      <c r="C59" s="234" t="s">
        <v>62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272</v>
      </c>
      <c r="B60" s="233" t="s">
        <v>273</v>
      </c>
      <c r="C60" s="234" t="s">
        <v>66</v>
      </c>
      <c r="D60" s="234">
        <v>2</v>
      </c>
      <c r="E60" s="235">
        <f>'[1]3-fiche envoi IRSTEA'!H48</f>
        <v>1</v>
      </c>
      <c r="F60" s="231" t="str">
        <f>'[1]3-fiche envoi IRSTEA'!I48</f>
        <v>M</v>
      </c>
      <c r="G60" s="236"/>
      <c r="H60" s="220"/>
      <c r="I60" s="237"/>
      <c r="J60" s="237"/>
      <c r="K60" s="238"/>
      <c r="L60" s="239"/>
      <c r="M60" s="238"/>
      <c r="N60" s="239"/>
      <c r="O60" s="238"/>
      <c r="P60" s="240" t="s">
        <v>252</v>
      </c>
      <c r="Q60" s="231">
        <f>SUM('[1]1-Fiche Terrain'!I56:K56)</f>
        <v>0</v>
      </c>
    </row>
    <row r="61" spans="1:17" ht="11.25">
      <c r="A61" s="232" t="s">
        <v>274</v>
      </c>
      <c r="B61" s="233" t="s">
        <v>274</v>
      </c>
      <c r="C61" s="234" t="s">
        <v>70</v>
      </c>
      <c r="D61" s="234">
        <v>1</v>
      </c>
      <c r="E61" s="235">
        <f>'[1]3-fiche envoi IRSTEA'!H49</f>
        <v>29</v>
      </c>
      <c r="F61" s="231" t="str">
        <f>'[1]3-fiche envoi IRSTEA'!I49</f>
        <v>D</v>
      </c>
      <c r="G61" s="236"/>
      <c r="H61" s="220"/>
      <c r="I61" s="237"/>
      <c r="J61" s="237" t="s">
        <v>252</v>
      </c>
      <c r="K61" s="238">
        <v>12</v>
      </c>
      <c r="L61" s="239" t="s">
        <v>263</v>
      </c>
      <c r="M61" s="238">
        <v>8</v>
      </c>
      <c r="N61" s="239" t="s">
        <v>262</v>
      </c>
      <c r="O61" s="238"/>
      <c r="P61" s="240" t="s">
        <v>259</v>
      </c>
      <c r="Q61" s="231">
        <f>SUM('[1]1-Fiche Terrain'!I57:K57)</f>
        <v>2</v>
      </c>
    </row>
    <row r="62" spans="1:17" ht="45.75" thickBot="1">
      <c r="A62" s="242" t="s">
        <v>275</v>
      </c>
      <c r="B62" s="243" t="s">
        <v>276</v>
      </c>
      <c r="C62" s="244" t="s">
        <v>74</v>
      </c>
      <c r="D62" s="245">
        <v>0</v>
      </c>
      <c r="E62" s="246">
        <f>'[1]3-fiche envoi IRSTEA'!H50</f>
        <v>3</v>
      </c>
      <c r="F62" s="247" t="str">
        <f>'[1]3-fiche envoi IRSTEA'!I50</f>
        <v>M</v>
      </c>
      <c r="G62" s="248"/>
      <c r="H62" s="220"/>
      <c r="I62" s="249"/>
      <c r="J62" s="249" t="s">
        <v>263</v>
      </c>
      <c r="K62" s="250"/>
      <c r="L62" s="251" t="s">
        <v>262</v>
      </c>
      <c r="M62" s="250"/>
      <c r="N62" s="251" t="s">
        <v>259</v>
      </c>
      <c r="O62" s="250"/>
      <c r="P62" s="252" t="s">
        <v>252</v>
      </c>
      <c r="Q62" s="231">
        <f>SUM('[1]1-Fiche Terrain'!I58:K58)</f>
        <v>0</v>
      </c>
    </row>
    <row r="63" spans="8:16" ht="27.75" customHeight="1" thickBot="1">
      <c r="H63" s="253" t="s">
        <v>250</v>
      </c>
      <c r="I63" s="279">
        <v>1</v>
      </c>
      <c r="J63" s="280"/>
      <c r="K63" s="279">
        <v>4</v>
      </c>
      <c r="L63" s="280"/>
      <c r="M63" s="279">
        <v>5</v>
      </c>
      <c r="N63" s="280"/>
      <c r="O63" s="279">
        <v>2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PC_Macroinvert_4</cp:lastModifiedBy>
  <dcterms:created xsi:type="dcterms:W3CDTF">2015-08-17T15:00:14Z</dcterms:created>
  <dcterms:modified xsi:type="dcterms:W3CDTF">2016-03-31T14:18:47Z</dcterms:modified>
  <cp:category/>
  <cp:version/>
  <cp:contentType/>
  <cp:contentStatus/>
</cp:coreProperties>
</file>