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100" sheetId="1" state="visible" r:id="rId3"/>
  </sheets>
  <definedNames>
    <definedName function="false" hidden="false" localSheetId="0" name="_xlnm.Print_Area" vbProcedure="false">'04000100'!$A$1:$Q$82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<sst xmlns="http://schemas.openxmlformats.org/spreadsheetml/2006/main" count="171" uniqueCount="108">
  <si>
    <t xml:space="preserve">Relevés floristiques aquatiques - IBMR</t>
  </si>
  <si>
    <t xml:space="preserve">AQUABIO</t>
  </si>
  <si>
    <t xml:space="preserve">Aurélie JOSSET, Morgane OLLIVIER</t>
  </si>
  <si>
    <t xml:space="preserve">la Loire</t>
  </si>
  <si>
    <t xml:space="preserve">LOIRE À SAINTE-EULALIE</t>
  </si>
  <si>
    <t xml:space="preserve">04000100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</si>
  <si>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</si>
  <si>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</si>
  <si>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</si>
  <si>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</si>
  <si>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</si>
  <si>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</si>
  <si>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</si>
  <si>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</si>
  <si>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</si>
  <si>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MELSPX</t>
  </si>
  <si>
    <t xml:space="preserve">Faciès dominant</t>
  </si>
  <si>
    <t xml:space="preserve">autre</t>
  </si>
  <si>
    <t xml:space="preserve">pl. lent</t>
  </si>
  <si>
    <t xml:space="preserve">niveau trophique</t>
  </si>
  <si>
    <t xml:space="preserve">faible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</si>
  <si>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</si>
  <si>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</si>
  <si>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</si>
  <si>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</si>
  <si>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</si>
  <si>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</si>
  <si>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</si>
  <si>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</si>
  <si>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</si>
  <si>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</si>
  <si>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</si>
  <si>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</si>
  <si>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</si>
  <si>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</si>
  <si>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</si>
  <si>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</si>
  <si>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</si>
  <si>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</si>
  <si>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</si>
  <si>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</si>
  <si>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</si>
  <si>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</si>
  <si>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</si>
  <si>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</si>
  <si>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</si>
  <si>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</si>
  <si>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</si>
  <si>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</si>
  <si>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</si>
  <si>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</si>
  <si>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</si>
  <si>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</si>
  <si>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</si>
  <si>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</si>
  <si>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</si>
  <si>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</si>
  <si>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</si>
  <si>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</si>
  <si>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</si>
  <si>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</si>
  <si>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</si>
  <si>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</si>
  <si>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</si>
  <si>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</si>
  <si>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</si>
  <si>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</si>
  <si>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</si>
  <si>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</si>
  <si>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</si>
  <si>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</si>
  <si>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</si>
  <si>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</si>
  <si>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</si>
  <si>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</si>
  <si>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</si>
  <si>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</si>
  <si>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</si>
  <si>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NOSSPX</t>
  </si>
  <si>
    <t xml:space="preserve"> -</t>
  </si>
  <si>
    <t xml:space="preserve">FONANT</t>
  </si>
  <si>
    <t xml:space="preserve">SPISPX</t>
  </si>
  <si>
    <t xml:space="preserve">EQUFLU</t>
  </si>
  <si>
    <t xml:space="preserve">RHYRIP</t>
  </si>
  <si>
    <t xml:space="preserve">PHOSPX</t>
  </si>
  <si>
    <t xml:space="preserve">STISPX</t>
  </si>
  <si>
    <t xml:space="preserve">GLYFLU</t>
  </si>
  <si>
    <t xml:space="preserve">BRARIV</t>
  </si>
  <si>
    <t xml:space="preserve">CHIPOL</t>
  </si>
  <si>
    <t xml:space="preserve">LEASPX</t>
  </si>
  <si>
    <t xml:space="preserve">DERWEB</t>
  </si>
  <si>
    <t xml:space="preserve">COLFLU</t>
  </si>
  <si>
    <t xml:space="preserve">SCAUND</t>
  </si>
  <si>
    <t xml:space="preserve">BRYPSE</t>
  </si>
  <si>
    <t xml:space="preserve">CARSPX</t>
  </si>
  <si>
    <t xml:space="preserve">JUNART</t>
  </si>
  <si>
    <t xml:space="preserve">LOTPED</t>
  </si>
  <si>
    <t xml:space="preserve">MENLON</t>
  </si>
  <si>
    <t xml:space="preserve">SCISPX</t>
  </si>
  <si>
    <t xml:space="preserve">cf.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</si>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</sst>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42605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13.7096774193548</v>
      </c>
      <c r="N5" s="48"/>
      <c r="O5" s="49" t="s">
        <v>15</v>
      </c>
      <c r="P5" s="50" t="n">
        <v>14.2592592592593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52</v>
      </c>
      <c r="C7" s="66" t="n">
        <v>48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3.29999995231628</v>
      </c>
      <c r="C9" s="66" t="n">
        <v>30.1000003814697</v>
      </c>
      <c r="D9" s="82"/>
      <c r="E9" s="82"/>
      <c r="F9" s="83" t="n">
        <f aca="false">($B9*$B$7+$C9*$C$7)/100</f>
        <v>16.1640001583099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3.36999999172986</v>
      </c>
      <c r="C20" s="155" t="n">
        <f aca="false">SUM(C23:C82)</f>
        <v>30.3000002261251</v>
      </c>
      <c r="D20" s="156"/>
      <c r="E20" s="157" t="s">
        <v>53</v>
      </c>
      <c r="F20" s="158" t="n">
        <f aca="false">($B20*$B$7+$C20*$C$7)/100</f>
        <v>16.2964001042396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1.75239999569952</v>
      </c>
      <c r="C21" s="166" t="n">
        <f aca="false">C20*C7/100</f>
        <v>14.5440001085401</v>
      </c>
      <c r="D21" s="167" t="s">
        <v>56</v>
      </c>
      <c r="E21" s="168"/>
      <c r="F21" s="169" t="n">
        <f aca="false">B21+C21</f>
        <v>16.2964001042396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0.100000001490116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0.056800000667572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NOSSPX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0.00479999989271164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15</v>
      </c>
      <c r="B25" s="211" t="n">
        <v>3.00999999046326</v>
      </c>
      <c r="C25" s="212" t="n">
        <v>30.0100002288818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15.9700001049042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0.100000001490116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0.0532000005990267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SPISPX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0.00479999989271164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EQUFLU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0.00479999989271164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RHYRIP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0.109999999403954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0.0619999995827675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PHOSPX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0.0199999995529652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0.0151999996602535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STISPX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0.00479999989271164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GLYFLU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0.00479999989271164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BRARIV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0.00479999989271164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CHIPOL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0.00519999988377094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LEASPX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0.00479999989271164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DERWEB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0.100000001490116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0.056800000667572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COLFLU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0.00479999989271164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SCAUND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0.00479999989271164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BRYPSE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0.00479999989271164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CARSPX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0.00479999989271164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JUNART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</v>
      </c>
      <c r="C41" s="212" t="n">
        <v>0.0199999995529652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0.00959999978542328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LOTPED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0.00999999977648258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0.00999999977648258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MENLON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0.00479999989271164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99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SCISPX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16.2964001042396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SAINTE-EULALIE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16.2964001042396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107</v>
      </c>
      <c r="S93" s="6"/>
      <c r="T93" s="207" t="str">
        <f aca="false">INDEX($A$23:$A$82,$T$92)</f>
        <v>NOSSPX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2024-04-24T22:00:35Z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