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53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'04002530'!$A$1:$O$82</definedName>
    <definedName function="false" hidden="false" localSheetId="0" name="Excel_BuiltIn__FilterDatabase" vbProcedure="false">'04002530'!$A$23:$J$84</definedName>
    <definedName function="false" hidden="false" localSheetId="0" name="NOM" vbProcedure="false">'04002530'!$H$1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<sst xmlns="http://schemas.openxmlformats.org/spreadsheetml/2006/main" count="126" uniqueCount="113">
  <si>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</si>
  <si>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</si>
  <si>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</si>
  <si>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</si>
  <si>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</si>
  <si>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le Ramel</t>
  </si>
  <si>
    <t xml:space="preserve">RAMEL à BEAUZAC</t>
  </si>
  <si>
    <t xml:space="preserve">04002530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</si>
  <si>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</si>
  <si>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</si>
  <si>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</si>
  <si>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</si>
  <si>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</si>
  <si>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</si>
  <si>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</si>
  <si>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</si>
  <si>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</si>
  <si>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</si>
  <si>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</si>
  <si>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</si>
  <si>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</si>
  <si>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</si>
  <si>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</si>
  <si>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</si>
  <si>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</si>
  <si>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</si>
  <si>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</si>
  <si>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</si>
  <si>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</si>
  <si>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</si>
  <si>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</si>
  <si>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</si>
  <si>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</si>
  <si>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</si>
  <si>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</si>
  <si>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</si>
  <si>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</si>
  <si>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</si>
  <si>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</si>
  <si>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</si>
  <si>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</si>
  <si>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</si>
  <si>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</si>
  <si>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</si>
  <si>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</si>
  <si>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</si>
  <si>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</si>
  <si>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</si>
  <si>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</si>
  <si>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</si>
  <si>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</si>
  <si>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</si>
  <si>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</si>
  <si>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</si>
  <si>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</si>
  <si>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</si>
  <si>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</si>
  <si>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</si>
  <si>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</si>
  <si>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(0,591714395210146 %)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</si>
  <si>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</si>
  <si>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</si>
  <si>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</si>
  <si>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</si>
  <si>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</si>
  <si>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</si>
  <si>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</si>
  <si>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</si>
  <si>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</si>
  <si>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</si>
  <si>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</si>
  <si>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</si>
  <si>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</si>
  <si>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</si>
  <si>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</si>
  <si>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</si>
  <si>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</si>
  <si>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</si>
  <si>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</si>
  <si>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GLEHED</t>
  </si>
  <si>
    <t xml:space="preserve">Newcod</t>
  </si>
  <si>
    <t xml:space="preserve">Cf.</t>
  </si>
  <si>
    <t xml:space="preserve">Plantago major</t>
  </si>
  <si>
    <t xml:space="preserve">Stellaria media</t>
  </si>
  <si>
    <t xml:space="preserve">POAPRA</t>
  </si>
  <si>
    <t xml:space="preserve">CHIPOL</t>
  </si>
  <si>
    <t xml:space="preserve">LEASPX</t>
  </si>
  <si>
    <t xml:space="preserve">Paralemanea sp.</t>
  </si>
  <si>
    <t xml:space="preserve">AMBFLU</t>
  </si>
  <si>
    <t xml:space="preserve">RHYRIP</t>
  </si>
  <si>
    <t xml:space="preserve">SCISYL</t>
  </si>
  <si>
    <t xml:space="preserve">CINRIP</t>
  </si>
  <si>
    <t xml:space="preserve">Cardamine sylvatica</t>
  </si>
  <si>
    <t xml:space="preserve">VERBEC</t>
  </si>
  <si>
    <t xml:space="preserve">REYJAP</t>
  </si>
  <si>
    <t xml:space="preserve">RANREP</t>
  </si>
  <si>
    <t xml:space="preserve">SPISPX</t>
  </si>
  <si>
    <t xml:space="preserve">BRARIV</t>
  </si>
  <si>
    <t xml:space="preserve">Potentilla reptans</t>
  </si>
  <si>
    <t xml:space="preserve">MENLON</t>
  </si>
  <si>
    <t xml:space="preserve">PHAARU</t>
  </si>
  <si>
    <t xml:space="preserve">AMBRIP</t>
  </si>
  <si>
    <t xml:space="preserve">POLHYD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</si>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</sst>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11.0714285714286</v>
      </c>
      <c r="M5" s="52"/>
      <c r="N5" s="53" t="s">
        <v>16</v>
      </c>
      <c r="O5" s="54" t="n">
        <v>10.5833333333333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0.5</v>
      </c>
      <c r="C9" s="86" t="n">
        <v>0.5</v>
      </c>
      <c r="D9" s="87"/>
      <c r="E9" s="87"/>
      <c r="F9" s="88" t="n">
        <f aca="false">($B9*$B$7+$C9*$C$7)/100</f>
        <v>0.5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0.592142992652953</v>
      </c>
      <c r="C20" s="165" t="n">
        <f aca="false">SUM(C23:C82)</f>
        <v>0.590000005438924</v>
      </c>
      <c r="D20" s="166"/>
      <c r="E20" s="167" t="s">
        <v>53</v>
      </c>
      <c r="F20" s="168" t="n">
        <f aca="false">($B20*$B$7+$C20*$C$7)/100</f>
        <v>0.591714395210147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0.473714394122362</v>
      </c>
      <c r="C21" s="178" t="n">
        <f aca="false">C20*C7/100</f>
        <v>0.118000001087785</v>
      </c>
      <c r="D21" s="110" t="str">
        <f aca="false">IF(F21=0,"",IF((ABS(F21-F19))&gt;(0.2*F21),CONCATENATE(" rec. par taxa (",F21," %) supérieur à 20 % !"),""))</f>
        <v> rec. par taxa (0,591714395210147 %)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0.591714395210147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0.00199999995529652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GLEHED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0.00199999995529652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 t="s">
        <v>81</v>
      </c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 t="s">
        <v>81</v>
      </c>
      <c r="AB24" s="220" t="s">
        <v>82</v>
      </c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0.00199999995529652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218"/>
      <c r="AB25" s="220" t="s">
        <v>83</v>
      </c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84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 t="s">
        <v>81</v>
      </c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POAPRA</v>
      </c>
      <c r="Z26" s="9" t="str">
        <f aca="false">IF(ISERROR(MATCH(A26,,0)),IF(ISERROR(MATCH(A26,,0)),"",(MATCH(A26,,0))),(MATCH(A26,,0)))</f>
        <v/>
      </c>
      <c r="AA26" s="218" t="s">
        <v>81</v>
      </c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85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0.00799999982118607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CHIPOL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86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LEASPX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80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/>
      <c r="AB29" s="220" t="s">
        <v>87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0.00799999982118607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0.00799999982118607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RHYRIP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0.00799999982118607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SCISYL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0.00799999982118607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CINRIP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80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81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 t="s">
        <v>81</v>
      </c>
      <c r="AB34" s="220" t="s">
        <v>92</v>
      </c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VERBEC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0.00799999982118607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REYJAP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RANREP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0.00799999982118607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SPISPX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0.00799999982118607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BRARIV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80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0.00799999982118607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>No</v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Newcod</v>
      </c>
      <c r="Z40" s="9" t="str">
        <f aca="false">IF(ISERROR(MATCH(A40,,0)),IF(ISERROR(MATCH(A40,,0)),"",(MATCH(A40,,0))),(MATCH(A40,,0)))</f>
        <v/>
      </c>
      <c r="AA40" s="218"/>
      <c r="AB40" s="220" t="s">
        <v>98</v>
      </c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0.00999999977648258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0.00799999982118607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MENLON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100</v>
      </c>
      <c r="B42" s="221" t="n">
        <v>0.00999999977648258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0.00799999982118607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PHAARU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101</v>
      </c>
      <c r="B43" s="221" t="n">
        <v>0.0149999996647239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0.0119999997317791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AMBRIP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16</v>
      </c>
      <c r="B44" s="221" t="n">
        <v>0.100000001490116</v>
      </c>
      <c r="C44" s="222" t="n">
        <v>0.100000001490116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0.100000001490116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GLYFLU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102</v>
      </c>
      <c r="B45" s="221" t="n">
        <v>0.100000001490116</v>
      </c>
      <c r="C45" s="222" t="n">
        <v>0.200000002980232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0.120000001788139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POLHYD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103</v>
      </c>
      <c r="B46" s="221" t="n">
        <v>0.207142993807793</v>
      </c>
      <c r="C46" s="222" t="n">
        <v>0.200000002980232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0.205714395642281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CLASPX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Ramel</v>
      </c>
      <c r="B84" s="256" t="str">
        <f aca="false">C3</f>
        <v>RAMEL à BEAUZAC</v>
      </c>
      <c r="C84" s="257" t="n">
        <f aca="false">A4</f>
        <v>41841</v>
      </c>
      <c r="D84" s="258" t="str">
        <f aca="false">IF(ISERROR(SUM($T$23:$T$82)/SUM($U$23:$U$82)),"",SUM($T$23:$T$82)/SUM($U$23:$U$82))</f>
        <v/>
      </c>
      <c r="E84" s="259" t="n">
        <f aca="false">N13</f>
        <v>24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0.591714395210147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109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112</v>
      </c>
      <c r="R93" s="9"/>
      <c r="S93" s="215" t="str">
        <f aca="false">INDEX($A$23:$A$82,$S$92)</f>
        <v>GLEHED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conditionalFormatting sqref="AB25">
    <cfRule type="expression" priority="29" aboveAverage="0" equalAverage="0" bottom="0" percent="0" rank="0" text="" dxfId="27">
      <formula>ISTEXT($E25)</formula>
    </cfRule>
  </conditionalFormatting>
  <conditionalFormatting sqref="AB29">
    <cfRule type="expression" priority="30" aboveAverage="0" equalAverage="0" bottom="0" percent="0" rank="0" text="" dxfId="28">
      <formula>ISTEXT($E29)</formula>
    </cfRule>
  </conditionalFormatting>
  <conditionalFormatting sqref="AB34">
    <cfRule type="expression" priority="31" aboveAverage="0" equalAverage="0" bottom="0" percent="0" rank="0" text="" dxfId="29">
      <formula>ISTEXT($E34)</formula>
    </cfRule>
  </conditionalFormatting>
  <conditionalFormatting sqref="AB40">
    <cfRule type="expression" priority="32" aboveAverage="0" equalAverage="0" bottom="0" percent="0" rank="0" text="" dxfId="30">
      <formula>ISTEXT($E40)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