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3355" sheetId="1" state="visible" r:id="rId3"/>
  </sheets>
  <definedNames>
    <definedName function="false" hidden="false" localSheetId="0" name="_xlnm.Print_Area" vbProcedure="false">'04003355'!$A$1:$Q$82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<sst xmlns="http://schemas.openxmlformats.org/spreadsheetml/2006/main" count="165" uniqueCount="101">
  <si>
    <t xml:space="preserve">Relevés floristiques aquatiques - IBMR</t>
  </si>
  <si>
    <t xml:space="preserve">AQUABIO</t>
  </si>
  <si>
    <t xml:space="preserve">Laetitia BLANCHARD, Nicolas CONDUCHE</t>
  </si>
  <si>
    <t xml:space="preserve">la Dunières</t>
  </si>
  <si>
    <t xml:space="preserve">DUNIERES À DUNIERES</t>
  </si>
  <si>
    <t xml:space="preserve">04003355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</si>
  <si>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</si>
  <si>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</si>
  <si>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</si>
  <si>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</si>
  <si>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</si>
  <si>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</si>
  <si>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</si>
  <si>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</si>
  <si>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</si>
  <si>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FONSQU</t>
  </si>
  <si>
    <t xml:space="preserve">Faciès dominant</t>
  </si>
  <si>
    <t xml:space="preserve">rapide</t>
  </si>
  <si>
    <t xml:space="preserve">radier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</si>
  <si>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</si>
  <si>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</si>
  <si>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</si>
  <si>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</si>
  <si>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</si>
  <si>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</si>
  <si>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</si>
  <si>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</si>
  <si>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</si>
  <si>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</si>
  <si>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</si>
  <si>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</si>
  <si>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</si>
  <si>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</si>
  <si>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</si>
  <si>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</si>
  <si>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</si>
  <si>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</si>
  <si>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</si>
  <si>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</si>
  <si>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</si>
  <si>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</si>
  <si>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</si>
  <si>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</si>
  <si>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</si>
  <si>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</si>
  <si>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</si>
  <si>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</si>
  <si>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</si>
  <si>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</si>
  <si>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</si>
  <si>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</si>
  <si>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</si>
  <si>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</si>
  <si>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</si>
  <si>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</si>
  <si>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</si>
  <si>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</si>
  <si>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</si>
  <si>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</si>
  <si>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</si>
  <si>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</si>
  <si>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</si>
  <si>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</si>
  <si>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</si>
  <si>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</si>
  <si>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</si>
  <si>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</si>
  <si>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</si>
  <si>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</si>
  <si>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</si>
  <si>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</si>
  <si>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</si>
  <si>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</si>
  <si>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</si>
  <si>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</si>
  <si>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</si>
  <si>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</si>
  <si>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VAUSPX</t>
  </si>
  <si>
    <t xml:space="preserve"> -</t>
  </si>
  <si>
    <t xml:space="preserve">OEDSPX</t>
  </si>
  <si>
    <t xml:space="preserve">AGRSTO</t>
  </si>
  <si>
    <t xml:space="preserve">cf.</t>
  </si>
  <si>
    <t xml:space="preserve">HYAFLU</t>
  </si>
  <si>
    <t xml:space="preserve">CALHAM</t>
  </si>
  <si>
    <t xml:space="preserve">FISCRA</t>
  </si>
  <si>
    <t xml:space="preserve">RHYRIP</t>
  </si>
  <si>
    <t xml:space="preserve">AUDSPX</t>
  </si>
  <si>
    <t xml:space="preserve">PHOSPX</t>
  </si>
  <si>
    <t xml:space="preserve">CHIPOL</t>
  </si>
  <si>
    <t xml:space="preserve">LEASPX</t>
  </si>
  <si>
    <t xml:space="preserve">DERWEB</t>
  </si>
  <si>
    <t xml:space="preserve">EPITET</t>
  </si>
  <si>
    <t xml:space="preserve">GLEHED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</si>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</sst>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42936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13.1333333333333</v>
      </c>
      <c r="N5" s="48"/>
      <c r="O5" s="49" t="s">
        <v>15</v>
      </c>
      <c r="P5" s="50" t="n">
        <v>12.4166666666667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1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10</v>
      </c>
      <c r="C7" s="66" t="n">
        <v>90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 t="n">
        <v>12.6999998092651</v>
      </c>
      <c r="C9" s="66" t="n">
        <v>0.200000002980232</v>
      </c>
      <c r="D9" s="82"/>
      <c r="E9" s="82"/>
      <c r="F9" s="83" t="n">
        <f aca="false">($B9*$B$7+$C9*$C$7)/100</f>
        <v>1.44999998360872</v>
      </c>
      <c r="G9" s="84"/>
      <c r="H9" s="41"/>
      <c r="I9" s="6"/>
      <c r="J9" s="85"/>
      <c r="K9" s="86"/>
      <c r="L9" s="71"/>
      <c r="M9" s="87"/>
      <c r="N9" s="79" t="s">
        <v>28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0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0</v>
      </c>
      <c r="M13" s="103"/>
      <c r="N13" s="111" t="s">
        <v>39</v>
      </c>
      <c r="O13" s="112" t="n">
        <f aca="false">COUNTIF(F23:F82,"&gt;0")</f>
        <v>15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0</v>
      </c>
      <c r="M14" s="103"/>
      <c r="N14" s="114" t="s">
        <v>42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45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1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/>
      <c r="C18" s="133"/>
      <c r="D18" s="82"/>
      <c r="E18" s="134" t="s">
        <v>52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SUM(B23:B82)</f>
        <v>12.75</v>
      </c>
      <c r="C20" s="155" t="n">
        <f aca="false">SUM(C23:C82)</f>
        <v>0.349999997764826</v>
      </c>
      <c r="D20" s="156"/>
      <c r="E20" s="157" t="s">
        <v>52</v>
      </c>
      <c r="F20" s="158" t="n">
        <f aca="false">($B20*$B$7+$C20*$C$7)/100</f>
        <v>1.58999999798834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1.275</v>
      </c>
      <c r="C21" s="166" t="n">
        <f aca="false">C20*C7/100</f>
        <v>0.314999997988343</v>
      </c>
      <c r="D21" s="167" t="s">
        <v>55</v>
      </c>
      <c r="E21" s="168"/>
      <c r="F21" s="169" t="n">
        <f aca="false">B21+C21</f>
        <v>1.58999999798834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77</v>
      </c>
      <c r="B23" s="194" t="n">
        <v>0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0.00899999979883432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78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VAUSPX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79</v>
      </c>
      <c r="B24" s="211" t="n">
        <v>0.00999999977648258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0.00999999977648258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78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OEDSPX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80</v>
      </c>
      <c r="B25" s="211" t="n">
        <v>0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0.00899999979883432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81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AGRSTO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82</v>
      </c>
      <c r="B26" s="211" t="n">
        <v>0.00999999977648258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0.00999999977648258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78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HYAFLU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83</v>
      </c>
      <c r="B27" s="211" t="n">
        <v>0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0.00899999979883432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81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CALHAM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84</v>
      </c>
      <c r="B28" s="211" t="n">
        <v>0</v>
      </c>
      <c r="C28" s="212" t="n">
        <v>0.00999999977648258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0.00899999979883432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78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FISCRA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85</v>
      </c>
      <c r="B29" s="211" t="n">
        <v>4</v>
      </c>
      <c r="C29" s="212" t="n">
        <v>0.109999999403954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0.498999999463558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78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RHYRIP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86</v>
      </c>
      <c r="B30" s="211" t="n">
        <v>0.0199999995529652</v>
      </c>
      <c r="C30" s="212" t="n">
        <v>0.0199999995529652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0.0199999995529652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78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AUDSPX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87</v>
      </c>
      <c r="B31" s="211" t="n">
        <v>0.100000001490116</v>
      </c>
      <c r="C31" s="212" t="n">
        <v>0.00999999977648258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0.0189999999478459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78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PHOSPX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88</v>
      </c>
      <c r="B32" s="211" t="n">
        <v>1.5</v>
      </c>
      <c r="C32" s="212" t="n">
        <v>0.00999999977648258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0.158999999798834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78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CHIPOL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89</v>
      </c>
      <c r="B33" s="211" t="n">
        <v>0.109999999403954</v>
      </c>
      <c r="C33" s="212" t="n">
        <v>0.00999999977648258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0.0199999997392297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78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LEASPX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90</v>
      </c>
      <c r="B34" s="211" t="n">
        <v>0</v>
      </c>
      <c r="C34" s="212" t="n">
        <v>0.00999999977648258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0.00899999979883432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78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DERWEB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15</v>
      </c>
      <c r="B35" s="211" t="n">
        <v>7</v>
      </c>
      <c r="C35" s="212" t="n">
        <v>0.100000001490116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0.790000001341104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78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FONSQU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91</v>
      </c>
      <c r="B36" s="211" t="n">
        <v>0</v>
      </c>
      <c r="C36" s="212" t="n">
        <v>0.00999999977648258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0.00899999979883432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78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EPITET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92</v>
      </c>
      <c r="B37" s="211" t="n">
        <v>0</v>
      </c>
      <c r="C37" s="212" t="n">
        <v>0.00999999977648258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0.00899999979883432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78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GLEHED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78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78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78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78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78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78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78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78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78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78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78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78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78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78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78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78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78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78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78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78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78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78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78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78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78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78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78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78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78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78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78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78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78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78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78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78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78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78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78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78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78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78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78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78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78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1.58999999798834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la Dunières</v>
      </c>
      <c r="B84" s="175" t="str">
        <f aca="false">C3</f>
        <v>DUNIERES À DUNIERES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15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1.58999999798834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93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94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95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96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97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98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99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100</v>
      </c>
      <c r="S93" s="6"/>
      <c r="T93" s="207" t="str">
        <f aca="false">INDEX($A$23:$A$82,$T$92)</f>
        <v>VAUSPX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2024-06-19T17:14:39Z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