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500" sheetId="1" state="visible" r:id="rId3"/>
  </sheets>
  <definedNames>
    <definedName function="false" hidden="false" localSheetId="0" name="_xlnm.Print_Area" vbProcedure="false">'04003500'!$A$1:$Q$82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<sst xmlns="http://schemas.openxmlformats.org/spreadsheetml/2006/main" count="169" uniqueCount="104">
  <si>
    <t xml:space="preserve">Relevés floristiques aquatiques - IBMR</t>
  </si>
  <si>
    <t xml:space="preserve">modèle Irstea-GIS</t>
  </si>
  <si>
    <t xml:space="preserve">AQUABIO</t>
  </si>
  <si>
    <t xml:space="preserve">Aurélie JOSSET, Laetitia BLANCHARD</t>
  </si>
  <si>
    <t xml:space="preserve">le Lignon</t>
  </si>
  <si>
    <t xml:space="preserve">LIGNON-DU-VELAY À SAINT-MAURICE-DE-LIGNON</t>
  </si>
  <si>
    <t xml:space="preserve">04003500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</si>
  <si>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</si>
  <si>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</si>
  <si>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</si>
  <si>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</si>
  <si>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</si>
  <si>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</si>
  <si>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</si>
  <si>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</si>
  <si>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</si>
  <si>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</si>
  <si>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</si>
  <si>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</si>
  <si>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</si>
  <si>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</si>
  <si>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</si>
  <si>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</si>
  <si>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</si>
  <si>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</si>
  <si>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</si>
  <si>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</si>
  <si>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</si>
  <si>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</si>
  <si>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</si>
  <si>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</si>
  <si>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</si>
  <si>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</si>
  <si>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</si>
  <si>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</si>
  <si>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</si>
  <si>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</si>
  <si>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</si>
  <si>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</si>
  <si>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</si>
  <si>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</si>
  <si>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</si>
  <si>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</si>
  <si>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</si>
  <si>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</si>
  <si>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</si>
  <si>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</si>
  <si>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</si>
  <si>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</si>
  <si>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</si>
  <si>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</si>
  <si>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</si>
  <si>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</si>
  <si>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</si>
  <si>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</si>
  <si>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</si>
  <si>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</si>
  <si>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</si>
  <si>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</si>
  <si>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</si>
  <si>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</si>
  <si>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</si>
  <si>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</si>
  <si>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</si>
  <si>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</si>
  <si>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</si>
  <si>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</si>
  <si>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</si>
  <si>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</si>
  <si>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</si>
  <si>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</si>
  <si>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</si>
  <si>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</si>
  <si>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</si>
  <si>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</si>
  <si>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</si>
  <si>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</si>
  <si>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VAUSPX</t>
  </si>
  <si>
    <t xml:space="preserve"> -</t>
  </si>
  <si>
    <t xml:space="preserve">LEORIP</t>
  </si>
  <si>
    <t xml:space="preserve">OEDSPX</t>
  </si>
  <si>
    <t xml:space="preserve">FONANT</t>
  </si>
  <si>
    <t xml:space="preserve">MELSPX</t>
  </si>
  <si>
    <t xml:space="preserve">PHAARU</t>
  </si>
  <si>
    <t xml:space="preserve">SPISPX</t>
  </si>
  <si>
    <t xml:space="preserve">FISCRA</t>
  </si>
  <si>
    <t xml:space="preserve">RHYRIP</t>
  </si>
  <si>
    <t xml:space="preserve">TETSPX</t>
  </si>
  <si>
    <t xml:space="preserve">BRARIV</t>
  </si>
  <si>
    <t xml:space="preserve">HILSPX</t>
  </si>
  <si>
    <t xml:space="preserve">BATSPX</t>
  </si>
  <si>
    <t xml:space="preserve">FONSQU</t>
  </si>
  <si>
    <t xml:space="preserve">MENLON</t>
  </si>
  <si>
    <t xml:space="preserve">PAASPX</t>
  </si>
  <si>
    <t xml:space="preserve">PLESPX</t>
  </si>
  <si>
    <t xml:space="preserve">TOYSPX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</si>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</sst>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42201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11.8285714285714</v>
      </c>
      <c r="N5" s="48"/>
      <c r="O5" s="49" t="s">
        <v>16</v>
      </c>
      <c r="P5" s="50" t="n">
        <v>11.4814814814815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/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100</v>
      </c>
      <c r="C7" s="66"/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24</v>
      </c>
      <c r="C9" s="66"/>
      <c r="D9" s="82"/>
      <c r="E9" s="82"/>
      <c r="F9" s="83" t="n">
        <f aca="false">($B9*$B$7+$C9*$C$7)/100</f>
        <v>24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SUM(B23:B62)</f>
        <v>23.52999960538</v>
      </c>
      <c r="C20" s="155" t="n">
        <f aca="false">SUM(C23:C62)</f>
        <v>0</v>
      </c>
      <c r="D20" s="156"/>
      <c r="E20" s="157" t="s">
        <v>52</v>
      </c>
      <c r="F20" s="158" t="n">
        <f aca="false">($B20*$B$7+$C20*$C$7)/100</f>
        <v>23.52999960538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23.52999960538</v>
      </c>
      <c r="C21" s="166" t="n">
        <f aca="false">C20*C7/100</f>
        <v>0</v>
      </c>
      <c r="D21" s="167" t="s">
        <v>55</v>
      </c>
      <c r="E21" s="168"/>
      <c r="F21" s="169" t="n">
        <f aca="false">B21+C21</f>
        <v>23.52999960538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0.125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0.125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VAUSPX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LEORIP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0.0333333015441895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0.0333333015441895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OEDSPX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FONANT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0.0483332984149456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0.0483332984149456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MELSPX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PHAARU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0.143333002924919</v>
      </c>
      <c r="C29" s="212" t="n">
        <v>0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0.143333002924919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SPISPX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FISCRA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0.509999990463257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0.509999990463257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RHYRIP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0.0149999996647239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0.0149999996647239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TETSPX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16</v>
      </c>
      <c r="B33" s="211" t="n">
        <v>22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22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PHOSPX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88</v>
      </c>
      <c r="B34" s="211" t="n">
        <v>0.100000001490116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0.100000001490116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BRARIV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89</v>
      </c>
      <c r="B35" s="211" t="n">
        <v>0.00999999977648258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0.00999999977648258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HILSPX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90</v>
      </c>
      <c r="B36" s="211" t="n">
        <v>0.00999999977648258</v>
      </c>
      <c r="C36" s="212" t="n">
        <v>0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0.00999999977648258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BATSPX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91</v>
      </c>
      <c r="B37" s="211" t="n">
        <v>0.00999999977648258</v>
      </c>
      <c r="C37" s="212" t="n">
        <v>0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0.00999999977648258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FONSQU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92</v>
      </c>
      <c r="B38" s="211" t="n">
        <v>0.00999999977648258</v>
      </c>
      <c r="C38" s="212" t="n">
        <v>0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0.00999999977648258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MENLON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93</v>
      </c>
      <c r="B39" s="211" t="n">
        <v>0.300000011920929</v>
      </c>
      <c r="C39" s="212" t="n">
        <v>0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0.300000011920929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PAASPX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94</v>
      </c>
      <c r="B40" s="211" t="n">
        <v>0.0500000007450581</v>
      </c>
      <c r="C40" s="212" t="n">
        <v>0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0.0500000007450581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PLESPX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95</v>
      </c>
      <c r="B41" s="211" t="n">
        <v>0.125</v>
      </c>
      <c r="C41" s="212" t="n">
        <v>0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0.125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TOYSPX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23.52999960538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Lignon</v>
      </c>
      <c r="B84" s="175" t="str">
        <f aca="false">C3</f>
        <v>LIGNON-DU-VELAY À SAINT-MAURICE-DE-LIGNON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23.52999960538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96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97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98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99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100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101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102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103</v>
      </c>
      <c r="S93" s="6"/>
      <c r="T93" s="207" t="str">
        <f aca="false">INDEX($A$23:$A$82,$T$92)</f>
        <v>VAUSPX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