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definedNames>
    <definedName function="false" hidden="false" localSheetId="0" name="_xlnm.Print_Area" vbProcedure="false">'04009000'!$A$1:$O$82</definedName>
    <definedName function="false" hidden="false" localSheetId="0" name="Cf." vbProcedure="false"/>
    <definedName function="false" hidden="false" localSheetId="0" name="NOM" vbProcedure="false">'04009000'!$H$1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<sst xmlns="http://schemas.openxmlformats.org/spreadsheetml/2006/main" count="105" uniqueCount="102">
  <si>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</si>
  <si>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</si>
  <si>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</si>
  <si>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Joël CARLU, Julien COUSTILLAS, Julien ROBINET</t>
  </si>
  <si>
    <t xml:space="preserve">conforme AFNOR T90-395 oct. 2003</t>
  </si>
  <si>
    <t xml:space="preserve">LA LOIRE</t>
  </si>
  <si>
    <t xml:space="preserve">LOIRE à VEAUCHETTE</t>
  </si>
  <si>
    <t xml:space="preserve">04009000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</si>
  <si>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</si>
  <si>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</si>
  <si>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</si>
  <si>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</si>
  <si>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</si>
  <si>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</si>
  <si>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</si>
  <si>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</si>
  <si>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</si>
  <si>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ch. lentique</t>
  </si>
  <si>
    <t xml:space="preserve">autre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</si>
  <si>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</si>
  <si>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</si>
  <si>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</si>
  <si>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</si>
  <si>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</si>
  <si>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</si>
  <si>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</si>
  <si>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</si>
  <si>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</si>
  <si>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</si>
  <si>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</si>
  <si>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</si>
  <si>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</si>
  <si>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</si>
  <si>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</si>
  <si>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</si>
  <si>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</si>
  <si>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</si>
  <si>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</si>
  <si>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</si>
  <si>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</si>
  <si>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</si>
  <si>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</si>
  <si>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</si>
  <si>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</si>
  <si>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</si>
  <si>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</si>
  <si>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</si>
  <si>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</si>
  <si>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</si>
  <si>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</si>
  <si>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</si>
  <si>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</si>
  <si>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</si>
  <si>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</si>
  <si>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</si>
  <si>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</si>
  <si>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</si>
  <si>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</si>
  <si>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(16,676261969842 %)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</si>
  <si>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</si>
  <si>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</si>
  <si>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</si>
  <si>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</si>
  <si>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</si>
  <si>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</si>
  <si>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</si>
  <si>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</si>
  <si>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</si>
  <si>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</si>
  <si>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</si>
  <si>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</si>
  <si>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</si>
  <si>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</si>
  <si>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</si>
  <si>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</si>
  <si>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</si>
  <si>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</si>
  <si>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</si>
  <si>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OCTFON</t>
  </si>
  <si>
    <t xml:space="preserve">EGEDEN</t>
  </si>
  <si>
    <t xml:space="preserve">LEMMIN</t>
  </si>
  <si>
    <t xml:space="preserve">SPRPOL</t>
  </si>
  <si>
    <t xml:space="preserve">OSCSPX</t>
  </si>
  <si>
    <t xml:space="preserve">PHOSPX</t>
  </si>
  <si>
    <t xml:space="preserve">PHAARU</t>
  </si>
  <si>
    <t xml:space="preserve">LEASPX</t>
  </si>
  <si>
    <t xml:space="preserve">AMBRIP</t>
  </si>
  <si>
    <t xml:space="preserve">RANFLU</t>
  </si>
  <si>
    <t xml:space="preserve">OEDSPX</t>
  </si>
  <si>
    <t xml:space="preserve">MELSPX</t>
  </si>
  <si>
    <t xml:space="preserve">ULOSPX</t>
  </si>
  <si>
    <t xml:space="preserve">VAUSPX</t>
  </si>
  <si>
    <t xml:space="preserve">MYRSPI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</si>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</sst>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8.35897435897436</v>
      </c>
      <c r="M5" s="52"/>
      <c r="N5" s="53"/>
      <c r="O5" s="54" t="n">
        <v>8.22222222222222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95</v>
      </c>
      <c r="C7" s="66" t="n">
        <v>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5</v>
      </c>
      <c r="C9" s="85" t="n">
        <v>10</v>
      </c>
      <c r="D9" s="86"/>
      <c r="E9" s="86"/>
      <c r="F9" s="87" t="n">
        <f aca="false">($B9*$B$7+$C9*$C$7)/100</f>
        <v>5.25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15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16.9523810222745</v>
      </c>
      <c r="C20" s="164" t="n">
        <f aca="false">SUM(C23:C82)</f>
        <v>11.4299999736249</v>
      </c>
      <c r="D20" s="165"/>
      <c r="E20" s="166" t="s">
        <v>52</v>
      </c>
      <c r="F20" s="167" t="n">
        <f aca="false">($B20*$B$7+$C20*$C$7)/100</f>
        <v>16.676261969842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16.1047619711608</v>
      </c>
      <c r="C21" s="177" t="n">
        <f aca="false">C20*C7/100</f>
        <v>0.571499998681247</v>
      </c>
      <c r="D21" s="109" t="str">
        <f aca="false">IF(F21=0,"",IF((ABS(F21-F19))&gt;(0.2*F21),CONCATENATE(" rec. par taxa (",F21," %) supérieur à 20 % !"),""))</f>
        <v> rec. par taxa (16,676261969842 %)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16.676261969842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0.000499999988824129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3</v>
      </c>
      <c r="W23" s="217"/>
      <c r="X23" s="217"/>
      <c r="Y23" s="215" t="str">
        <f aca="false">IF(A23="new.cod","NEWCOD",IF(AND((Z23=""),ISTEXT(A23)),A23,IF(Z23="","",INDEX(,Z23))))</f>
        <v>OCTFON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0.000499999988824129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EGEDEN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0.0775000005960465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0.00387500002980232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1</v>
      </c>
      <c r="W25" s="217"/>
      <c r="Y25" s="215" t="str">
        <f aca="false">IF(A25="new.cod","NEWCOD",IF(AND((Z25=""),ISTEXT(A25)),A25,IF(Z25="","",INDEX(,Z25))))</f>
        <v>LEMMIN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0.0775000005960465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0.00387500002980232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SPRPOL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0.0777777805924416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0.00388888902962208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1</v>
      </c>
      <c r="W27" s="217"/>
      <c r="Y27" s="215" t="str">
        <f aca="false">IF(A27="new.cod","NEWCOD",IF(AND((Z27=""),ISTEXT(A27)),A27,IF(Z27="","",INDEX(,Z27))))</f>
        <v>OSCSPX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0.194444447755814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0.00972222238779068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PHOSPX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</v>
      </c>
      <c r="C29" s="222" t="n">
        <v>0.405000001192093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0.0202500000596046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1</v>
      </c>
      <c r="W29" s="217"/>
      <c r="Y29" s="215" t="str">
        <f aca="false">IF(A29="new.cod","NEWCOD",IF(AND((Z29=""),ISTEXT(A29)),A29,IF(Z29="","",INDEX(,Z29))))</f>
        <v>PHAARU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0.0476190485060215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0.0452380960807204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LEASPX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0.0476190485060215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0.0452380960807204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AMBRIP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0.952381014823914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0.904761964082718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4</v>
      </c>
      <c r="W32" s="217"/>
      <c r="Y32" s="215" t="str">
        <f aca="false">IF(A32="new.cod","NEWCOD",IF(AND((Z32=""),ISTEXT(A32)),A32,IF(Z32="","",INDEX(,Z32))))</f>
        <v>RANFLU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1.14285695552826</v>
      </c>
      <c r="C33" s="222" t="n">
        <v>0.6875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1.12008910775185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6</v>
      </c>
      <c r="W33" s="217"/>
      <c r="Y33" s="215" t="str">
        <f aca="false">IF(A33="new.cod","NEWCOD",IF(AND((Z33=""),ISTEXT(A33)),A33,IF(Z33="","",INDEX(,Z33))))</f>
        <v>OEDSPX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1.14285695552826</v>
      </c>
      <c r="C34" s="222" t="n">
        <v>0.726388871669769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1.12203355133533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3</v>
      </c>
      <c r="W34" s="217"/>
      <c r="Y34" s="215" t="str">
        <f aca="false">IF(A34="new.cod","NEWCOD",IF(AND((Z34=""),ISTEXT(A34)),A34,IF(Z34="","",INDEX(,Z34))))</f>
        <v>MELSPX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1.14285695552826</v>
      </c>
      <c r="C35" s="222" t="n">
        <v>0.726388871669769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1.12203355133533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3</v>
      </c>
      <c r="W35" s="217"/>
      <c r="Y35" s="215" t="str">
        <f aca="false">IF(A35="new.cod","NEWCOD",IF(AND((Z35=""),ISTEXT(A35)),A35,IF(Z35="","",INDEX(,Z35))))</f>
        <v>ULOSPX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5.7142858505249</v>
      </c>
      <c r="C36" s="222" t="n">
        <v>3.4375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5.60044655799866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3</v>
      </c>
      <c r="W36" s="217"/>
      <c r="Y36" s="215" t="str">
        <f aca="false">IF(A36="new.cod","NEWCOD",IF(AND((Z36=""),ISTEXT(A36)),A36,IF(Z36="","",INDEX(,Z36))))</f>
        <v>VAUSPX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6.76190519332886</v>
      </c>
      <c r="C37" s="222" t="n">
        <v>5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6.67380993366241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6</v>
      </c>
      <c r="W37" s="217"/>
      <c r="Y37" s="215" t="str">
        <f aca="false">IF(A37="new.cod","NEWCOD",IF(AND((Z37=""),ISTEXT(A37)),A37,IF(Z37="","",INDEX(,Z37))))</f>
        <v>MYRSPI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LOIRE</v>
      </c>
      <c r="B84" s="253" t="str">
        <f aca="false">C3</f>
        <v>LOIRE à VEAUCHETTE</v>
      </c>
      <c r="C84" s="254" t="n">
        <f aca="false">A4</f>
        <v>41135</v>
      </c>
      <c r="D84" s="255" t="str">
        <f aca="false">IF(ISERROR(SUM($T$23:$T$82)/SUM($U$23:$U$82)),"",SUM($T$23:$T$82)/SUM($U$23:$U$82))</f>
        <v/>
      </c>
      <c r="E84" s="256" t="n">
        <f aca="false">N13</f>
        <v>15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16.676261969842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OCTFON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