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9350" sheetId="1" state="visible" r:id="rId3"/>
  </sheets>
  <definedNames>
    <definedName function="false" hidden="false" localSheetId="0" name="_xlnm.Print_Area" vbProcedure="false">'04009350'!$A$1:$Q$82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<sst xmlns="http://schemas.openxmlformats.org/spreadsheetml/2006/main" count="161" uniqueCount="96">
  <si>
    <t xml:space="preserve">Relevés floristiques aquatiques - IBMR</t>
  </si>
  <si>
    <t xml:space="preserve">AQUABIO</t>
  </si>
  <si>
    <t xml:space="preserve">Aurélie JOSSET, Morgane OLLIVIER</t>
  </si>
  <si>
    <t xml:space="preserve">la Mare</t>
  </si>
  <si>
    <t xml:space="preserve">MARE À SAINT-MARCELLIN-EN-FOREZ</t>
  </si>
  <si>
    <t xml:space="preserve">04009350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</si>
  <si>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</si>
  <si>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</si>
  <si>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</si>
  <si>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</si>
  <si>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</si>
  <si>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</si>
  <si>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</si>
  <si>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</si>
  <si>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</si>
  <si>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FONSQU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</si>
  <si>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</si>
  <si>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</si>
  <si>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</si>
  <si>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</si>
  <si>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</si>
  <si>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</si>
  <si>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</si>
  <si>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</si>
  <si>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</si>
  <si>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</si>
  <si>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</si>
  <si>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</si>
  <si>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</si>
  <si>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</si>
  <si>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</si>
  <si>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</si>
  <si>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</si>
  <si>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</si>
  <si>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</si>
  <si>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</si>
  <si>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</si>
  <si>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</si>
  <si>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</si>
  <si>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</si>
  <si>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</si>
  <si>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</si>
  <si>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</si>
  <si>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</si>
  <si>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</si>
  <si>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</si>
  <si>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</si>
  <si>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</si>
  <si>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</si>
  <si>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</si>
  <si>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</si>
  <si>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</si>
  <si>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</si>
  <si>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</si>
  <si>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</si>
  <si>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</si>
  <si>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</si>
  <si>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</si>
  <si>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</si>
  <si>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</si>
  <si>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</si>
  <si>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</si>
  <si>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</si>
  <si>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</si>
  <si>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</si>
  <si>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</si>
  <si>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</si>
  <si>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</si>
  <si>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</si>
  <si>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</si>
  <si>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</si>
  <si>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</si>
  <si>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</si>
  <si>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</si>
  <si>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</si>
  <si>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</si>
  <si>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</si>
  <si>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NOSSPX</t>
  </si>
  <si>
    <t xml:space="preserve"> -</t>
  </si>
  <si>
    <t xml:space="preserve">FONANT</t>
  </si>
  <si>
    <t xml:space="preserve">MELSPX</t>
  </si>
  <si>
    <t xml:space="preserve">HYAFLU</t>
  </si>
  <si>
    <t xml:space="preserve">RHYRIP</t>
  </si>
  <si>
    <t xml:space="preserve">AUDSPX</t>
  </si>
  <si>
    <t xml:space="preserve">PHOSPX</t>
  </si>
  <si>
    <t xml:space="preserve">CHIPOL</t>
  </si>
  <si>
    <t xml:space="preserve">LUNCRU</t>
  </si>
  <si>
    <t xml:space="preserve">PAASPX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</si>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</sst>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42608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12.7647058823529</v>
      </c>
      <c r="N5" s="48"/>
      <c r="O5" s="49" t="s">
        <v>15</v>
      </c>
      <c r="P5" s="50" t="n">
        <v>12.0714285714286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2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43</v>
      </c>
      <c r="C7" s="66" t="n">
        <v>57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2.29999995231628</v>
      </c>
      <c r="C9" s="66" t="n">
        <v>0.00999999977648258</v>
      </c>
      <c r="D9" s="82"/>
      <c r="E9" s="82"/>
      <c r="F9" s="83" t="n">
        <f aca="false">($B9*$B$7+$C9*$C$7)/100</f>
        <v>0.994699979368597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11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2.41999993100762</v>
      </c>
      <c r="C20" s="155" t="n">
        <f aca="false">SUM(C23:C82)</f>
        <v>0.0599999986588955</v>
      </c>
      <c r="D20" s="156"/>
      <c r="E20" s="157" t="s">
        <v>52</v>
      </c>
      <c r="F20" s="158" t="n">
        <f aca="false">($B20*$B$7+$C20*$C$7)/100</f>
        <v>1.07479996956885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1.04059997033328</v>
      </c>
      <c r="C21" s="166" t="n">
        <f aca="false">C20*C7/100</f>
        <v>0.0341999992355704</v>
      </c>
      <c r="D21" s="167" t="s">
        <v>55</v>
      </c>
      <c r="E21" s="168"/>
      <c r="F21" s="169" t="n">
        <f aca="false">B21+C21</f>
        <v>1.07479996956885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0.00999999977648258</v>
      </c>
      <c r="C23" s="195" t="n">
        <v>0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0.00429999990388751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NOSSPX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0.00999999977648258</v>
      </c>
      <c r="C24" s="212" t="n">
        <v>0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0.00429999990388751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FONANT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0.00569999987259507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MELSPX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0.00999999977648258</v>
      </c>
      <c r="C26" s="212" t="n">
        <v>0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0.00429999990388751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HYAFLU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2.3199999332428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1.003299971167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RHYRIP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0.00999999977648258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0.00999999977648258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AUDSPX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0.0199999995529652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0.0142999996803701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PHOSPX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0.00999999977648258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0.00999999977648258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CHIPOL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15</v>
      </c>
      <c r="B31" s="211" t="n">
        <v>0.00999999977648258</v>
      </c>
      <c r="C31" s="212" t="n">
        <v>0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0.00429999990388751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FONSQU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86</v>
      </c>
      <c r="B32" s="211" t="n">
        <v>0.00999999977648258</v>
      </c>
      <c r="C32" s="212" t="n">
        <v>0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0.00429999990388751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LUNCRU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87</v>
      </c>
      <c r="B33" s="211" t="n">
        <v>0.00999999977648258</v>
      </c>
      <c r="C33" s="212" t="n">
        <v>0.00999999977648258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0.00999999977648258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PAASPX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1.07479996956885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Mare</v>
      </c>
      <c r="B84" s="175" t="str">
        <f aca="false">C3</f>
        <v>MARE À SAINT-MARCELLIN-EN-FOREZ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11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1.07479996956885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88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89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90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91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92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93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94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95</v>
      </c>
      <c r="S93" s="6"/>
      <c r="T93" s="207" t="str">
        <f aca="false">INDEX($A$23:$A$82,$T$92)</f>
        <v>NOSSPX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2024-04-24T22:00:39Z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