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1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'04011100'!$A$1:$O$82</definedName>
    <definedName function="false" hidden="false" localSheetId="0" name="Excel_BuiltIn__FilterDatabase" vbProcedure="false">'04011100'!$A$23:$J$84</definedName>
    <definedName function="false" hidden="false" localSheetId="0" name="NOM" vbProcedure="false">'04011100'!$H$1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<sst xmlns="http://schemas.openxmlformats.org/spreadsheetml/2006/main" count="106" uniqueCount="101">
  <si>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</si>
  <si>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</si>
  <si>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</si>
  <si>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Jérôme SIMON</t>
  </si>
  <si>
    <t xml:space="preserve">conforme AFNOR T90-395 oct. 2003</t>
  </si>
  <si>
    <t xml:space="preserve">le Lignon</t>
  </si>
  <si>
    <t xml:space="preserve">LIGNON à CLEPPE</t>
  </si>
  <si>
    <t xml:space="preserve">04011100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</si>
  <si>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</si>
  <si>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</si>
  <si>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</si>
  <si>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</si>
  <si>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</si>
  <si>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</si>
  <si>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</si>
  <si>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</si>
  <si>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</si>
  <si>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</si>
  <si>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</si>
  <si>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</si>
  <si>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</si>
  <si>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</si>
  <si>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</si>
  <si>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</si>
  <si>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</si>
  <si>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</si>
  <si>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</si>
  <si>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</si>
  <si>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</si>
  <si>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</si>
  <si>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</si>
  <si>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</si>
  <si>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</si>
  <si>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</si>
  <si>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</si>
  <si>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</si>
  <si>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</si>
  <si>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</si>
  <si>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</si>
  <si>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</si>
  <si>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</si>
  <si>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</si>
  <si>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</si>
  <si>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</si>
  <si>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</si>
  <si>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</si>
  <si>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</si>
  <si>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</si>
  <si>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</si>
  <si>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</si>
  <si>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</si>
  <si>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</si>
  <si>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</si>
  <si>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</si>
  <si>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</si>
  <si>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</si>
  <si>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</si>
  <si>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</si>
  <si>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</si>
  <si>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(32,0679999984801 %)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</si>
  <si>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</si>
  <si>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</si>
  <si>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</si>
  <si>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</si>
  <si>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</si>
  <si>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</si>
  <si>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</si>
  <si>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</si>
  <si>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</si>
  <si>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</si>
  <si>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</si>
  <si>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</si>
  <si>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</si>
  <si>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</si>
  <si>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</si>
  <si>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</si>
  <si>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</si>
  <si>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</si>
  <si>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</si>
  <si>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PHAARU</t>
  </si>
  <si>
    <t xml:space="preserve">FONANT</t>
  </si>
  <si>
    <t xml:space="preserve">STISPX</t>
  </si>
  <si>
    <t xml:space="preserve">OCTFON</t>
  </si>
  <si>
    <t xml:space="preserve">LYTSAL</t>
  </si>
  <si>
    <t xml:space="preserve">AMBFLU</t>
  </si>
  <si>
    <t xml:space="preserve">AMBRIP</t>
  </si>
  <si>
    <t xml:space="preserve">CALHAM</t>
  </si>
  <si>
    <t xml:space="preserve">HILSPX</t>
  </si>
  <si>
    <t xml:space="preserve">CHIPOL</t>
  </si>
  <si>
    <t xml:space="preserve">AGRSPX</t>
  </si>
  <si>
    <t xml:space="preserve">Cf.</t>
  </si>
  <si>
    <t xml:space="preserve">FISCRA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</si>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</sst>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10.6818181818182</v>
      </c>
      <c r="M5" s="52"/>
      <c r="N5" s="53" t="s">
        <v>16</v>
      </c>
      <c r="O5" s="54" t="n">
        <v>10.8333333333333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30</v>
      </c>
      <c r="C7" s="66" t="n">
        <v>70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60</v>
      </c>
      <c r="C9" s="86" t="n">
        <v>20</v>
      </c>
      <c r="D9" s="87"/>
      <c r="E9" s="87"/>
      <c r="F9" s="88" t="n">
        <f aca="false">($B9*$B$7+$C9*$C$7)/100</f>
        <v>32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13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60.1099999975413</v>
      </c>
      <c r="C20" s="165" t="n">
        <f aca="false">SUM(C23:C82)</f>
        <v>20.0499999988824</v>
      </c>
      <c r="D20" s="166"/>
      <c r="E20" s="167" t="s">
        <v>53</v>
      </c>
      <c r="F20" s="168" t="n">
        <f aca="false">($B20*$B$7+$C20*$C$7)/100</f>
        <v>32.0679999984801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18.0329999992624</v>
      </c>
      <c r="C21" s="178" t="n">
        <f aca="false">C20*C7/100</f>
        <v>14.0349999992177</v>
      </c>
      <c r="D21" s="110" t="str">
        <f aca="false">IF(F21=0,"",IF((ABS(F21-F19))&gt;(0.2*F21),CONCATENATE(" rec. par taxa (",F21," %) supérieur à 20 % !"),""))</f>
        <v> rec. par taxa (32,0679999984801 %)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32.0679999984801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0.00699999984353781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PHAARU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FONANT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STISPX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OCTFON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0.00299999993294477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LYTSAL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0.00299999993294477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AMBFLU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0.00299999993294477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AMBRIP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0.00299999993294477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CALHAM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0.00299999993294477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HILSPX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0.00299999993294477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CHIPOL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0.00999999977648258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0.00999999977648258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 t="s">
        <v>90</v>
      </c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AGRSPX</v>
      </c>
      <c r="Z33" s="9" t="str">
        <f aca="false">IF(ISERROR(MATCH(A33,,0)),IF(ISERROR(MATCH(A33,,0)),"",(MATCH(A33,,0))),(MATCH(A33,,0)))</f>
        <v/>
      </c>
      <c r="AA33" s="218" t="s">
        <v>90</v>
      </c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0.00299999993294477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FISCRA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16</v>
      </c>
      <c r="B35" s="221" t="n">
        <v>60</v>
      </c>
      <c r="C35" s="222" t="n">
        <v>20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32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MELSPX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92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Lignon</v>
      </c>
      <c r="B84" s="256" t="str">
        <f aca="false">C3</f>
        <v>LIGNON à CLEPPE</v>
      </c>
      <c r="C84" s="257" t="n">
        <f aca="false">A4</f>
        <v>41452</v>
      </c>
      <c r="D84" s="258" t="str">
        <f aca="false">IF(ISERROR(SUM($T$23:$T$82)/SUM($U$23:$U$82)),"",SUM($T$23:$T$82)/SUM($U$23:$U$82))</f>
        <v/>
      </c>
      <c r="E84" s="259" t="n">
        <f aca="false">N13</f>
        <v>13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32.0679999984801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93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94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95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96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97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98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99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100</v>
      </c>
      <c r="R93" s="9"/>
      <c r="S93" s="215" t="str">
        <f aca="false">INDEX($A$23:$A$82,$S$92)</f>
        <v>PHAARU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2024-04-09T21:37:48Z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