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3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'04011300'!$A$1:$O$82</definedName>
    <definedName function="false" hidden="false" localSheetId="0" name="Excel_BuiltIn__FilterDatabase" vbProcedure="false">'04011300'!$A$23:$J$84</definedName>
    <definedName function="false" hidden="false" localSheetId="0" name="NOM" vbProcedure="false">'04011300'!$H$1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<sst xmlns="http://schemas.openxmlformats.org/spreadsheetml/2006/main" count="114" uniqueCount="106">
  <si>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</si>
  <si>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</si>
  <si>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</si>
  <si>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Pierre PETITCOLIN, Rémy MARCEL</t>
  </si>
  <si>
    <t xml:space="preserve">conforme AFNOR T90-395 oct. 2003</t>
  </si>
  <si>
    <t xml:space="preserve">la Loire</t>
  </si>
  <si>
    <t xml:space="preserve">LOIRE à BALBIGNY</t>
  </si>
  <si>
    <t xml:space="preserve">04011300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</si>
  <si>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</si>
  <si>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</si>
  <si>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</si>
  <si>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</si>
  <si>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</si>
  <si>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</si>
  <si>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</si>
  <si>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</si>
  <si>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</si>
  <si>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</si>
  <si>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ch. lotique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</si>
  <si>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</si>
  <si>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</si>
  <si>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</si>
  <si>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</si>
  <si>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</si>
  <si>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</si>
  <si>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</si>
  <si>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</si>
  <si>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</si>
  <si>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</si>
  <si>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</si>
  <si>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</si>
  <si>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</si>
  <si>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</si>
  <si>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</si>
  <si>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</si>
  <si>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</si>
  <si>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</si>
  <si>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</si>
  <si>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</si>
  <si>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</si>
  <si>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</si>
  <si>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</si>
  <si>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</si>
  <si>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</si>
  <si>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</si>
  <si>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</si>
  <si>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</si>
  <si>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</si>
  <si>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</si>
  <si>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</si>
  <si>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</si>
  <si>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</si>
  <si>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</si>
  <si>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</si>
  <si>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</si>
  <si>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</si>
  <si>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</si>
  <si>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</si>
  <si>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</si>
  <si>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(0,698800063505769 %)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</si>
  <si>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</si>
  <si>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</si>
  <si>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</si>
  <si>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</si>
  <si>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</si>
  <si>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</si>
  <si>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</si>
  <si>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</si>
  <si>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</si>
  <si>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</si>
  <si>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</si>
  <si>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</si>
  <si>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</si>
  <si>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</si>
  <si>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</si>
  <si>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</si>
  <si>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</si>
  <si>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</si>
  <si>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</si>
  <si>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OSCSPX</t>
  </si>
  <si>
    <t xml:space="preserve">PHAARU</t>
  </si>
  <si>
    <t xml:space="preserve">POLHYD</t>
  </si>
  <si>
    <t xml:space="preserve">Newcod</t>
  </si>
  <si>
    <t xml:space="preserve">Echinochloa crus-galli</t>
  </si>
  <si>
    <t xml:space="preserve">LYSVUL</t>
  </si>
  <si>
    <t xml:space="preserve">AGRSTO</t>
  </si>
  <si>
    <t xml:space="preserve">Cyperus esculentus</t>
  </si>
  <si>
    <t xml:space="preserve">Polygonum persicaria</t>
  </si>
  <si>
    <t xml:space="preserve">LEEORY</t>
  </si>
  <si>
    <t xml:space="preserve">LYTSAL</t>
  </si>
  <si>
    <t xml:space="preserve">OEDSPX</t>
  </si>
  <si>
    <t xml:space="preserve">CLASPX</t>
  </si>
  <si>
    <t xml:space="preserve">SPISPX</t>
  </si>
  <si>
    <t xml:space="preserve">MYRSPI</t>
  </si>
  <si>
    <t xml:space="preserve">MELSPX</t>
  </si>
  <si>
    <t xml:space="preserve">Cf.</t>
  </si>
  <si>
    <t xml:space="preserve">Leptolyngbya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</si>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</sst>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41872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9.42105263157895</v>
      </c>
      <c r="M5" s="52"/>
      <c r="N5" s="53" t="s">
        <v>16</v>
      </c>
      <c r="O5" s="54" t="n">
        <v>8.46666666666667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80</v>
      </c>
      <c r="C7" s="66" t="n">
        <v>20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/>
      <c r="C9" s="86" t="n">
        <v>3</v>
      </c>
      <c r="D9" s="87"/>
      <c r="E9" s="87"/>
      <c r="F9" s="88" t="n">
        <f aca="false">($B9*$B$7+$C9*$C$7)/100</f>
        <v>0.6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17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</v>
      </c>
      <c r="C20" s="165" t="n">
        <f aca="false">SUM(C23:C82)</f>
        <v>3.49400031752884</v>
      </c>
      <c r="D20" s="166"/>
      <c r="E20" s="167" t="s">
        <v>53</v>
      </c>
      <c r="F20" s="168" t="n">
        <f aca="false">($B20*$B$7+$C20*$C$7)/100</f>
        <v>0.698800063505769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</v>
      </c>
      <c r="C21" s="178" t="n">
        <f aca="false">C20*C7/100</f>
        <v>0.698800063505769</v>
      </c>
      <c r="D21" s="110" t="str">
        <f aca="false">IF(F21=0,"",IF((ABS(F21-F19))&gt;(0.2*F21),CONCATENATE(" rec. par taxa (",F21," %) supérieur à 20 % !"),""))</f>
        <v> rec. par taxa (0,698800063505769 %)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0.698800063505769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16</v>
      </c>
      <c r="B23" s="203" t="n">
        <v>0</v>
      </c>
      <c r="C23" s="204" t="n">
        <v>0.728806018829346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0.145761203765869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PHOSPX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0.085714302957058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0.0171428605914116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OSCSPX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1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0.2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PHAARU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0.699999988079071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0.139999997615814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POLHYD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0.00199999995529652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>No</v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Newcod</v>
      </c>
      <c r="Z27" s="9" t="str">
        <f aca="false">IF(ISERROR(MATCH(A27,,0)),IF(ISERROR(MATCH(A27,,0)),"",(MATCH(A27,,0))),(MATCH(A27,,0)))</f>
        <v/>
      </c>
      <c r="AA27" s="218"/>
      <c r="AB27" s="220" t="s">
        <v>83</v>
      </c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0.00199999995529652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LYSVUL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0.00199999995529652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AGRSTO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82</v>
      </c>
      <c r="B30" s="221" t="n">
        <v>0</v>
      </c>
      <c r="C30" s="222" t="n">
        <v>0.200000002980232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0.0400000005960465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>No</v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Newcod</v>
      </c>
      <c r="Z30" s="9" t="str">
        <f aca="false">IF(ISERROR(MATCH(A30,,0)),IF(ISERROR(MATCH(A30,,0)),"",(MATCH(A30,,0))),(MATCH(A30,,0)))</f>
        <v/>
      </c>
      <c r="AA30" s="218"/>
      <c r="AB30" s="220" t="s">
        <v>86</v>
      </c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82</v>
      </c>
      <c r="B31" s="221" t="n">
        <v>0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0.00199999995529652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>No</v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Newcod</v>
      </c>
      <c r="Z31" s="9" t="str">
        <f aca="false">IF(ISERROR(MATCH(A31,,0)),IF(ISERROR(MATCH(A31,,0)),"",(MATCH(A31,,0))),(MATCH(A31,,0)))</f>
        <v/>
      </c>
      <c r="AA31" s="218"/>
      <c r="AB31" s="220" t="s">
        <v>87</v>
      </c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0.00199999995529652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LEEORY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0.00199999995529652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LYTSAL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</v>
      </c>
      <c r="C34" s="222" t="n">
        <v>0.139354005455971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0.0278708010911942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OEDSPX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0.00199999995529652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CLASPX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0.00199999995529652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SPISPX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0.00199999995529652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MYRSPI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</v>
      </c>
      <c r="C38" s="222" t="n">
        <v>0.368308007717133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0.0736616015434265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MELSPX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82</v>
      </c>
      <c r="B39" s="221" t="n">
        <v>0</v>
      </c>
      <c r="C39" s="222" t="n">
        <v>0.18181799352169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0.0363635987043381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 t="s">
        <v>95</v>
      </c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>No</v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Newcod</v>
      </c>
      <c r="Z39" s="9" t="str">
        <f aca="false">IF(ISERROR(MATCH(A39,,0)),IF(ISERROR(MATCH(A39,,0)),"",(MATCH(A39,,0))),(MATCH(A39,,0)))</f>
        <v/>
      </c>
      <c r="AA39" s="218" t="s">
        <v>95</v>
      </c>
      <c r="AB39" s="220" t="s">
        <v>96</v>
      </c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Loire</v>
      </c>
      <c r="B84" s="256" t="str">
        <f aca="false">C3</f>
        <v>LOIRE à BALBIGNY</v>
      </c>
      <c r="C84" s="257" t="n">
        <f aca="false">A4</f>
        <v>41872</v>
      </c>
      <c r="D84" s="258" t="str">
        <f aca="false">IF(ISERROR(SUM($T$23:$T$82)/SUM($U$23:$U$82)),"",SUM($T$23:$T$82)/SUM($U$23:$U$82))</f>
        <v/>
      </c>
      <c r="E84" s="259" t="n">
        <f aca="false">N13</f>
        <v>17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0.698800063505769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98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99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100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101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102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103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104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105</v>
      </c>
      <c r="R93" s="9"/>
      <c r="S93" s="215" t="str">
        <f aca="false">INDEX($A$23:$A$82,$S$92)</f>
        <v>PHOSPX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7">
    <cfRule type="expression" priority="28" aboveAverage="0" equalAverage="0" bottom="0" percent="0" rank="0" text="" dxfId="26">
      <formula>ISTEXT($E27)</formula>
    </cfRule>
  </conditionalFormatting>
  <conditionalFormatting sqref="AB30">
    <cfRule type="expression" priority="29" aboveAverage="0" equalAverage="0" bottom="0" percent="0" rank="0" text="" dxfId="27">
      <formula>ISTEXT($E30)</formula>
    </cfRule>
  </conditionalFormatting>
  <conditionalFormatting sqref="AB31">
    <cfRule type="expression" priority="30" aboveAverage="0" equalAverage="0" bottom="0" percent="0" rank="0" text="" dxfId="28">
      <formula>ISTEXT($E31)</formula>
    </cfRule>
  </conditionalFormatting>
  <conditionalFormatting sqref="AB39">
    <cfRule type="expression" priority="31" aboveAverage="0" equalAverage="0" bottom="0" percent="0" rank="0" text="" dxfId="29">
      <formula>ISTEXT($E39)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2024-04-16T07:19:41Z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