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2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'04012200'!$A$1:$O$82</definedName>
    <definedName function="false" hidden="false" localSheetId="0" name="Excel_BuiltIn__FilterDatabase" vbProcedure="false">'04012200'!$A$23:$J$84</definedName>
    <definedName function="false" hidden="false" localSheetId="0" name="NOM" vbProcedure="false">'04012200'!$H$1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<sst xmlns="http://schemas.openxmlformats.org/spreadsheetml/2006/main" count="105" uniqueCount="100">
  <si>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</si>
  <si>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</si>
  <si>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</si>
  <si>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</si>
  <si>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</si>
  <si>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l'Aix</t>
  </si>
  <si>
    <t xml:space="preserve">AIX à SAINT-GEORGES-DE-BAROILLE</t>
  </si>
  <si>
    <t xml:space="preserve">04012200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</si>
  <si>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</si>
  <si>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</si>
  <si>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</si>
  <si>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</si>
  <si>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</si>
  <si>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</si>
  <si>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</si>
  <si>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</si>
  <si>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</si>
  <si>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</si>
  <si>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</si>
  <si>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</si>
  <si>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</si>
  <si>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</si>
  <si>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</si>
  <si>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</si>
  <si>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</si>
  <si>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</si>
  <si>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</si>
  <si>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</si>
  <si>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</si>
  <si>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</si>
  <si>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</si>
  <si>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</si>
  <si>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</si>
  <si>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</si>
  <si>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</si>
  <si>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</si>
  <si>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</si>
  <si>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</si>
  <si>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</si>
  <si>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</si>
  <si>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</si>
  <si>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</si>
  <si>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</si>
  <si>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</si>
  <si>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</si>
  <si>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</si>
  <si>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</si>
  <si>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</si>
  <si>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</si>
  <si>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</si>
  <si>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</si>
  <si>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</si>
  <si>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</si>
  <si>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</si>
  <si>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</si>
  <si>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</si>
  <si>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</si>
  <si>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</si>
  <si>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</si>
  <si>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(6,86435001692734 %)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</si>
  <si>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</si>
  <si>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</si>
  <si>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</si>
  <si>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</si>
  <si>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</si>
  <si>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</si>
  <si>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</si>
  <si>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</si>
  <si>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</si>
  <si>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</si>
  <si>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</si>
  <si>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</si>
  <si>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</si>
  <si>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</si>
  <si>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</si>
  <si>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</si>
  <si>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</si>
  <si>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</si>
  <si>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</si>
  <si>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CLASPX</t>
  </si>
  <si>
    <t xml:space="preserve">FISCRA</t>
  </si>
  <si>
    <t xml:space="preserve">PHOSPX</t>
  </si>
  <si>
    <t xml:space="preserve">Newcod</t>
  </si>
  <si>
    <t xml:space="preserve">Heteroleibleinia sp.</t>
  </si>
  <si>
    <t xml:space="preserve">OCTFON</t>
  </si>
  <si>
    <t xml:space="preserve">HILSPX</t>
  </si>
  <si>
    <t xml:space="preserve">FONANT</t>
  </si>
  <si>
    <t xml:space="preserve">AMBRIP</t>
  </si>
  <si>
    <t xml:space="preserve">AUDSPX</t>
  </si>
  <si>
    <t xml:space="preserve">Paralemanea sp.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</si>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</sst>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41815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10.8620689655172</v>
      </c>
      <c r="M5" s="52"/>
      <c r="N5" s="53" t="s">
        <v>16</v>
      </c>
      <c r="O5" s="54" t="n">
        <v>9.52173913043478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</v>
      </c>
      <c r="C7" s="66" t="n">
        <v>97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15</v>
      </c>
      <c r="C9" s="86" t="n">
        <v>6</v>
      </c>
      <c r="D9" s="87"/>
      <c r="E9" s="87"/>
      <c r="F9" s="88" t="n">
        <f aca="false">($B9*$B$7+$C9*$C$7)/100</f>
        <v>6.27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12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16.2200001366436</v>
      </c>
      <c r="C20" s="165" t="n">
        <f aca="false">SUM(C23:C82)</f>
        <v>6.57500001322478</v>
      </c>
      <c r="D20" s="166"/>
      <c r="E20" s="167" t="s">
        <v>53</v>
      </c>
      <c r="F20" s="168" t="n">
        <f aca="false">($B20*$B$7+$C20*$C$7)/100</f>
        <v>6.86435001692735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0.486600004099309</v>
      </c>
      <c r="C21" s="178" t="n">
        <f aca="false">C20*C7/100</f>
        <v>6.37775001282804</v>
      </c>
      <c r="D21" s="110" t="str">
        <f aca="false">IF(F21=0,"",IF((ABS(F21-F19))&gt;(0.2*F21),CONCATENATE(" rec. par taxa (",F21," %) supérieur à 20 % !"),""))</f>
        <v> rec. par taxa (6,86435001692735 %)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6.86435001692735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0.100000001490116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0.0970000014454126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CLASPX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0.0096999997831881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FISCRA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0.0149999996647239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0.0145499996747822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PHOSPX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0.0096999997831881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>No</v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Newcod</v>
      </c>
      <c r="Z26" s="9" t="str">
        <f aca="false">IF(ISERROR(MATCH(A26,,0)),IF(ISERROR(MATCH(A26,,0)),"",(MATCH(A26,,0))),(MATCH(A26,,0)))</f>
        <v/>
      </c>
      <c r="AA26" s="218"/>
      <c r="AB26" s="220" t="s">
        <v>83</v>
      </c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0.00999999977648258</v>
      </c>
      <c r="C27" s="222" t="n">
        <v>6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5.8202999999933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OCTFON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0.00999999977648258</v>
      </c>
      <c r="C28" s="222" t="n">
        <v>0.100000001490116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0.0973000014387071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HILSPX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0.300000011920929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0.018700000140816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FONANT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0.400000005960465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0.0120000001788139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AMBRIP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1.14286005496979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0.0439858014322817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AUDSPX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16</v>
      </c>
      <c r="B32" s="221" t="n">
        <v>1.5</v>
      </c>
      <c r="C32" s="222" t="n">
        <v>0.300000011920929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0.336000011563301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FONSQU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82</v>
      </c>
      <c r="B33" s="221" t="n">
        <v>2.8571400642395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0.0954142017103732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/>
      <c r="AB33" s="220" t="s">
        <v>89</v>
      </c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10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0.309699999783188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RHYRIP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l'Aix</v>
      </c>
      <c r="B84" s="256" t="str">
        <f aca="false">C3</f>
        <v>AIX à SAINT-GEORGES-DE-BAROILLE</v>
      </c>
      <c r="C84" s="257" t="n">
        <f aca="false">A4</f>
        <v>41815</v>
      </c>
      <c r="D84" s="258" t="str">
        <f aca="false">IF(ISERROR(SUM($T$23:$T$82)/SUM($U$23:$U$82)),"",SUM($T$23:$T$82)/SUM($U$23:$U$82))</f>
        <v/>
      </c>
      <c r="E84" s="259" t="n">
        <f aca="false">N13</f>
        <v>12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6.86435001692735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CLASPX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6">
    <cfRule type="expression" priority="28" aboveAverage="0" equalAverage="0" bottom="0" percent="0" rank="0" text="" dxfId="26">
      <formula>ISTEXT($E26)</formula>
    </cfRule>
  </conditionalFormatting>
  <conditionalFormatting sqref="AB33">
    <cfRule type="expression" priority="29" aboveAverage="0" equalAverage="0" bottom="0" percent="0" rank="0" text="" dxfId="27">
      <formula>ISTEXT($E33)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