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2" sheetId="1" state="visible" r:id="rId3"/>
  </sheets>
  <definedNames>
    <definedName function="false" hidden="false" localSheetId="0" name="_xlnm.Print_Area" vbProcedure="false">'04014092'!$A$1:$O$82</definedName>
    <definedName function="false" hidden="false" localSheetId="0" name="Cf." vbProcedure="false"/>
    <definedName function="false" hidden="false" localSheetId="0" name="NOM" vbProcedure="false">'04014092'!$H$1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<sst xmlns="http://schemas.openxmlformats.org/spreadsheetml/2006/main" count="100" uniqueCount="97">
  <si>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</si>
  <si>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</si>
  <si>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</si>
  <si>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Laetitia BLANCHARD, Leslie FOUCRIER</t>
  </si>
  <si>
    <t xml:space="preserve">conforme AFNOR T90-395 oct. 2003</t>
  </si>
  <si>
    <t xml:space="preserve">le Renaison</t>
  </si>
  <si>
    <t xml:space="preserve">RENAISON à RIORGES</t>
  </si>
  <si>
    <t xml:space="preserve">04014092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</si>
  <si>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</si>
  <si>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</si>
  <si>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</si>
  <si>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</si>
  <si>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</si>
  <si>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</si>
  <si>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</si>
  <si>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</si>
  <si>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</si>
  <si>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</si>
  <si>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</si>
  <si>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</si>
  <si>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</si>
  <si>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</si>
  <si>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</si>
  <si>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</si>
  <si>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</si>
  <si>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</si>
  <si>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</si>
  <si>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</si>
  <si>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</si>
  <si>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</si>
  <si>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</si>
  <si>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</si>
  <si>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</si>
  <si>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</si>
  <si>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</si>
  <si>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</si>
  <si>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</si>
  <si>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</si>
  <si>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</si>
  <si>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</si>
  <si>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</si>
  <si>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</si>
  <si>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</si>
  <si>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</si>
  <si>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</si>
  <si>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</si>
  <si>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</si>
  <si>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</si>
  <si>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</si>
  <si>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</si>
  <si>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</si>
  <si>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</si>
  <si>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</si>
  <si>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</si>
  <si>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</si>
  <si>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</si>
  <si>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</si>
  <si>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</si>
  <si>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(0,0707999856211245 %)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</si>
  <si>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</si>
  <si>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</si>
  <si>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</si>
  <si>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</si>
  <si>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</si>
  <si>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</si>
  <si>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</si>
  <si>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</si>
  <si>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</si>
  <si>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</si>
  <si>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</si>
  <si>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</si>
  <si>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</si>
  <si>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</si>
  <si>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</si>
  <si>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</si>
  <si>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</si>
  <si>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</si>
  <si>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</si>
  <si>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PELSPX</t>
  </si>
  <si>
    <t xml:space="preserve">PLISPX</t>
  </si>
  <si>
    <t xml:space="preserve">BRYSPX</t>
  </si>
  <si>
    <t xml:space="preserve">RHYRIP</t>
  </si>
  <si>
    <t xml:space="preserve">FISCRA</t>
  </si>
  <si>
    <t xml:space="preserve">PHOSPX</t>
  </si>
  <si>
    <t xml:space="preserve">EURSPX</t>
  </si>
  <si>
    <t xml:space="preserve">FONANT</t>
  </si>
  <si>
    <t xml:space="preserve">LEASPX</t>
  </si>
  <si>
    <t xml:space="preserve">AMBRIP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</si>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</sst>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11.1111111111111</v>
      </c>
      <c r="M5" s="52"/>
      <c r="N5" s="53"/>
      <c r="O5" s="54" t="n">
        <v>10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45</v>
      </c>
      <c r="C7" s="66" t="n">
        <v>55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0.200000002980232</v>
      </c>
      <c r="C9" s="85" t="n">
        <v>0.100000001490116</v>
      </c>
      <c r="D9" s="86"/>
      <c r="E9" s="86"/>
      <c r="F9" s="87" t="n">
        <f aca="false">($B9*$B$7+$C9*$C$7)/100</f>
        <v>0.145000002160668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6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0.157333301380277</v>
      </c>
      <c r="C20" s="164" t="n">
        <f aca="false">SUM(C23:C82)</f>
        <v>0</v>
      </c>
      <c r="D20" s="165"/>
      <c r="E20" s="166" t="s">
        <v>52</v>
      </c>
      <c r="F20" s="167" t="n">
        <f aca="false">($B20*$B$7+$C20*$C$7)/100</f>
        <v>0.0707999856211245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0.0707999856211245</v>
      </c>
      <c r="C21" s="177" t="n">
        <f aca="false">C20*C7/100</f>
        <v>0</v>
      </c>
      <c r="D21" s="109" t="str">
        <f aca="false">IF(F21=0,"",IF((ABS(F21-F19))&gt;(0.2*F21),CONCATENATE(" rec. par taxa (",F21," %) supérieur à 20 % !"),""))</f>
        <v> rec. par taxa (0,0707999856211245 %)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0.0707999856211245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PELSPX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PLISPX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BRYSPX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RHYRIP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0.00449999989941716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FISCRA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0.00449999989941716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PHOSPX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0.00449999989941716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EURSPX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0.00449999989941716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1</v>
      </c>
      <c r="W30" s="217"/>
      <c r="Y30" s="215" t="str">
        <f aca="false">IF(A30="new.cod","NEWCOD",IF(AND((Z30=""),ISTEXT(A30)),A30,IF(Z30="","",INDEX(,Z30))))</f>
        <v>FONANT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0.00449999989941716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LEASPX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0.107333302497864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0.0482999861240387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AMBRIP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/>
      <c r="B33" s="221"/>
      <c r="C33" s="222"/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</v>
      </c>
      <c r="G33" s="226" t="str">
        <f aca="false">IF(A33="","",IF(ISERROR(VLOOKUP($A33,,13,0)),IF(ISERROR(VLOOKUP($A33,,12,0)),"    -",VLOOKUP($A33,,12,0)),VLOOKUP($A33,,13,0)))</f>
        <v/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</v>
      </c>
      <c r="G34" s="226" t="str">
        <f aca="false">IF(A34="","",IF(ISERROR(VLOOKUP($A34,,13,0)),IF(ISERROR(VLOOKUP($A34,,12,0)),"    -",VLOOKUP($A34,,12,0)),VLOOKUP($A34,,13,0)))</f>
        <v/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</v>
      </c>
      <c r="G35" s="226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</v>
      </c>
      <c r="G36" s="226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88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Renaison</v>
      </c>
      <c r="B84" s="253" t="str">
        <f aca="false">C3</f>
        <v>RENAISON à RIORGES</v>
      </c>
      <c r="C84" s="254" t="n">
        <f aca="false">A4</f>
        <v>41107</v>
      </c>
      <c r="D84" s="255" t="str">
        <f aca="false">IF(ISERROR(SUM($T$23:$T$82)/SUM($U$23:$U$82)),"",SUM($T$23:$T$82)/SUM($U$23:$U$82))</f>
        <v/>
      </c>
      <c r="E84" s="256" t="n">
        <f aca="false">N13</f>
        <v>6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0.0707999856211245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89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93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95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96</v>
      </c>
      <c r="R93" s="9"/>
      <c r="S93" s="215" t="str">
        <f aca="false">INDEX($A$23:$A$82,$S$92)</f>
        <v>PELSPX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