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3"/>
  </sheets>
  <definedNames>
    <definedName function="false" hidden="false" localSheetId="0" name="_xlnm.Print_Area" vbProcedure="false">'04015600'!$A$1:$Q$82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<sst xmlns="http://schemas.openxmlformats.org/spreadsheetml/2006/main" count="170" uniqueCount="104">
  <si>
    <t xml:space="preserve">Relevés floristiques aquatiques - IBMR</t>
  </si>
  <si>
    <t xml:space="preserve">AQUABIO</t>
  </si>
  <si>
    <t xml:space="preserve">Christelle GISSET, Jordan ROBINET, Nicolas CONDUCHE</t>
  </si>
  <si>
    <t xml:space="preserve">la Loire</t>
  </si>
  <si>
    <t xml:space="preserve">LOIRE À LUNEAU</t>
  </si>
  <si>
    <t xml:space="preserve">04015600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</si>
  <si>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</si>
  <si>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</si>
  <si>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</si>
  <si>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</si>
  <si>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</si>
  <si>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</si>
  <si>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</si>
  <si>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</si>
  <si>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</si>
  <si>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</si>
  <si>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</si>
  <si>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pl. courant</t>
  </si>
  <si>
    <t xml:space="preserve">autre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</si>
  <si>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</si>
  <si>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</si>
  <si>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</si>
  <si>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</si>
  <si>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</si>
  <si>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</si>
  <si>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</si>
  <si>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</si>
  <si>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</si>
  <si>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</si>
  <si>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</si>
  <si>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</si>
  <si>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</si>
  <si>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</si>
  <si>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</si>
  <si>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</si>
  <si>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</si>
  <si>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</si>
  <si>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</si>
  <si>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</si>
  <si>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</si>
  <si>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</si>
  <si>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</si>
  <si>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</si>
  <si>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</si>
  <si>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</si>
  <si>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</si>
  <si>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</si>
  <si>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</si>
  <si>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</si>
  <si>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</si>
  <si>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</si>
  <si>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</si>
  <si>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</si>
  <si>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</si>
  <si>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</si>
  <si>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</si>
  <si>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</si>
  <si>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</si>
  <si>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</si>
  <si>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</si>
  <si>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</si>
  <si>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</si>
  <si>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</si>
  <si>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</si>
  <si>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</si>
  <si>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</si>
  <si>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</si>
  <si>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</si>
  <si>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</si>
  <si>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</si>
  <si>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</si>
  <si>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</si>
  <si>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</si>
  <si>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</si>
  <si>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</si>
  <si>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</si>
  <si>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</si>
  <si>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</si>
  <si>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</si>
  <si>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</si>
  <si>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SPRPOL</t>
  </si>
  <si>
    <t xml:space="preserve">POTCRI</t>
  </si>
  <si>
    <t xml:space="preserve">ELONUT</t>
  </si>
  <si>
    <t xml:space="preserve">MYRSPI</t>
  </si>
  <si>
    <t xml:space="preserve">LEMMIN</t>
  </si>
  <si>
    <t xml:space="preserve">MELSPX</t>
  </si>
  <si>
    <t xml:space="preserve">RANFLU</t>
  </si>
  <si>
    <t xml:space="preserve">SPISPX</t>
  </si>
  <si>
    <t xml:space="preserve">PHOSPX</t>
  </si>
  <si>
    <t xml:space="preserve">COCSPX</t>
  </si>
  <si>
    <t xml:space="preserve">LEMMIT</t>
  </si>
  <si>
    <t xml:space="preserve">LUDGRA</t>
  </si>
  <si>
    <t xml:space="preserve">RORSYL</t>
  </si>
  <si>
    <t xml:space="preserve">NEWCOD</t>
  </si>
  <si>
    <t xml:space="preserve">Cyperaceae</t>
  </si>
  <si>
    <t xml:space="preserve">Eunotia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</si>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</sst>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42654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9.23809523809524</v>
      </c>
      <c r="N5" s="48"/>
      <c r="O5" s="49" t="s">
        <v>15</v>
      </c>
      <c r="P5" s="50" t="n">
        <v>8.58823529411765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70</v>
      </c>
      <c r="C7" s="66" t="n">
        <v>30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90</v>
      </c>
      <c r="C9" s="66" t="n">
        <v>92.0999984741211</v>
      </c>
      <c r="D9" s="82"/>
      <c r="E9" s="82"/>
      <c r="F9" s="83" t="n">
        <f aca="false">($B9*$B$7+$C9*$C$7)/100</f>
        <v>90.6299995422363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102.569417826831</v>
      </c>
      <c r="C20" s="155" t="n">
        <f aca="false">SUM(C23:C82)</f>
        <v>92.0436009019613</v>
      </c>
      <c r="D20" s="156"/>
      <c r="E20" s="157" t="s">
        <v>52</v>
      </c>
      <c r="F20" s="158" t="n">
        <f aca="false">($B20*$B$7+$C20*$C$7)/100</f>
        <v>99.4116727493703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71.7985924787819</v>
      </c>
      <c r="C21" s="166" t="n">
        <f aca="false">C20*C7/100</f>
        <v>27.6130802705884</v>
      </c>
      <c r="D21" s="167" t="s">
        <v>55</v>
      </c>
      <c r="E21" s="168"/>
      <c r="F21" s="169" t="n">
        <f aca="false">B21+C21</f>
        <v>99.4116727493703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23.2945995330811</v>
      </c>
      <c r="C23" s="195" t="n">
        <v>25.8241996765137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24.0534795761108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0.0299999993294477</v>
      </c>
      <c r="C24" s="212" t="n">
        <v>0.0199999995529652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0.026999999396503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0.200000002980232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0.0670000007376075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SPRPOL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0.00699999984353781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POTCRI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0.00699999984353781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ELONUT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1.49451994895935</v>
      </c>
      <c r="C28" s="212" t="n">
        <v>0.5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1.19616396427155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MYRSPI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0.0500000007450581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0.0220000000670552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LEMMIN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23.3048000335693</v>
      </c>
      <c r="C30" s="212" t="n">
        <v>25.7343006134033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24.0336502075195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19.3946990966797</v>
      </c>
      <c r="C31" s="212" t="n">
        <v>0.899999976158142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13.8462893605232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RANFLU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0.0199999995529652</v>
      </c>
      <c r="C32" s="212" t="n">
        <v>0.0199999995529652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0.0199999995529652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SPISPX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15</v>
      </c>
      <c r="B33" s="211" t="n">
        <v>11.6759996414185</v>
      </c>
      <c r="C33" s="212" t="n">
        <v>12.8908004760742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12.0404398918152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DIASPX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COCSPX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0.0500000007450581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0.0220000000670552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LEMMIT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</v>
      </c>
      <c r="C37" s="212" t="n">
        <v>0.100000001490116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0.0300000004470348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LUDGRA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0.00299999993294477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RORSYL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0.00299999993294477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Cyperaceae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>NoCod</v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 t="s">
        <v>94</v>
      </c>
      <c r="X39" s="224"/>
      <c r="Y39" s="207" t="str">
        <f aca="false">IF(AND(ISNUMBER(F39),OR(A39="",A39="!!!!!!")),"!!!!!!",IF(A39="new.cod","NEWCOD",IF(AND((Z39=""),ISTEXT(A39),A39&lt;&gt;"!!!!!!"),A39,IF(Z39="","",INDEX(,Z39)))))</f>
        <v>NEWCOD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93</v>
      </c>
      <c r="B40" s="211" t="n">
        <v>23.2847995758057</v>
      </c>
      <c r="C40" s="212" t="n">
        <v>25.7143001556396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24.0136497497559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Eunotia sp.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>NoCod</v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 t="s">
        <v>95</v>
      </c>
      <c r="X40" s="224"/>
      <c r="Y40" s="207" t="str">
        <f aca="false">IF(AND(ISNUMBER(F40),OR(A40="",A40="!!!!!!")),"!!!!!!",IF(A40="new.cod","NEWCOD",IF(AND((Z40=""),ISTEXT(A40),A40&lt;&gt;"!!!!!!"),A40,IF(Z40="","",INDEX(,Z40)))))</f>
        <v>NEWCOD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99.4116727493703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LUNEAU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99.4116727493703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2024-04-24T21:28:59Z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