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21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'04022210'!$A$1:$O$82</definedName>
    <definedName function="false" hidden="false" localSheetId="0" name="Excel_BuiltIn__FilterDatabase" vbProcedure="false">'04022210'!$A$23:$J$84</definedName>
    <definedName function="false" hidden="false" localSheetId="0" name="NOM" vbProcedure="false">'04022210'!$H$1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<sst xmlns="http://schemas.openxmlformats.org/spreadsheetml/2006/main" count="115" uniqueCount="110">
  <si>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</si>
  <si>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</si>
  <si>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</si>
  <si>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</si>
  <si>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</si>
  <si>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la Besbre</t>
  </si>
  <si>
    <t xml:space="preserve">BESBRE à SAINT-PRIX</t>
  </si>
  <si>
    <t xml:space="preserve">04022210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</si>
  <si>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</si>
  <si>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</si>
  <si>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</si>
  <si>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</si>
  <si>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</si>
  <si>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</si>
  <si>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</si>
  <si>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</si>
  <si>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</si>
  <si>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</si>
  <si>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ch. lotique</t>
  </si>
  <si>
    <t xml:space="preserve">autre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</si>
  <si>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</si>
  <si>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</si>
  <si>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</si>
  <si>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</si>
  <si>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</si>
  <si>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</si>
  <si>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</si>
  <si>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</si>
  <si>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</si>
  <si>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</si>
  <si>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</si>
  <si>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</si>
  <si>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</si>
  <si>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</si>
  <si>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</si>
  <si>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</si>
  <si>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</si>
  <si>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</si>
  <si>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</si>
  <si>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</si>
  <si>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</si>
  <si>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</si>
  <si>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</si>
  <si>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</si>
  <si>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</si>
  <si>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</si>
  <si>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</si>
  <si>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</si>
  <si>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</si>
  <si>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</si>
  <si>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</si>
  <si>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</si>
  <si>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</si>
  <si>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</si>
  <si>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</si>
  <si>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</si>
  <si>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</si>
  <si>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</si>
  <si>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</si>
  <si>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(14,6183999998868 %)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</si>
  <si>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</si>
  <si>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</si>
  <si>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</si>
  <si>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</si>
  <si>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</si>
  <si>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</si>
  <si>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</si>
  <si>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</si>
  <si>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</si>
  <si>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</si>
  <si>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</si>
  <si>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</si>
  <si>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</si>
  <si>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</si>
  <si>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</si>
  <si>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</si>
  <si>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</si>
  <si>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</si>
  <si>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</si>
  <si>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MENAQU</t>
  </si>
  <si>
    <t xml:space="preserve">FISCRA</t>
  </si>
  <si>
    <t xml:space="preserve">SOADUL</t>
  </si>
  <si>
    <t xml:space="preserve">LYSVUL</t>
  </si>
  <si>
    <t xml:space="preserve">CHIPOL</t>
  </si>
  <si>
    <t xml:space="preserve">LYTSAL</t>
  </si>
  <si>
    <t xml:space="preserve">SPASPX</t>
  </si>
  <si>
    <t xml:space="preserve">DERWEB</t>
  </si>
  <si>
    <t xml:space="preserve">FONANT</t>
  </si>
  <si>
    <t xml:space="preserve">Newcod</t>
  </si>
  <si>
    <t xml:space="preserve">Gongrosira sp</t>
  </si>
  <si>
    <t xml:space="preserve">AMBFLU</t>
  </si>
  <si>
    <t xml:space="preserve">VAUSPX</t>
  </si>
  <si>
    <t xml:space="preserve">Leptolyngbya sp.</t>
  </si>
  <si>
    <t xml:space="preserve">PLESPX</t>
  </si>
  <si>
    <t xml:space="preserve">MELSPX</t>
  </si>
  <si>
    <t xml:space="preserve">PHAARU</t>
  </si>
  <si>
    <t xml:space="preserve">BATSPX</t>
  </si>
  <si>
    <t xml:space="preserve">AMBRIP</t>
  </si>
  <si>
    <t xml:space="preserve">RHYRIP</t>
  </si>
  <si>
    <t xml:space="preserve">AUDSPX</t>
  </si>
  <si>
    <t xml:space="preserve">LEASPX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</si>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</sst>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41451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13.3658536585366</v>
      </c>
      <c r="M5" s="52"/>
      <c r="N5" s="53" t="s">
        <v>16</v>
      </c>
      <c r="O5" s="54" t="n">
        <v>12.625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88</v>
      </c>
      <c r="C7" s="66" t="n">
        <v>12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13</v>
      </c>
      <c r="C9" s="86" t="n">
        <v>2</v>
      </c>
      <c r="D9" s="87"/>
      <c r="E9" s="87"/>
      <c r="F9" s="88" t="n">
        <f aca="false">($B9*$B$7+$C9*$C$7)/100</f>
        <v>11.68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16.320000000298</v>
      </c>
      <c r="C20" s="165" t="n">
        <f aca="false">SUM(C23:C82)</f>
        <v>2.13999999687076</v>
      </c>
      <c r="D20" s="166"/>
      <c r="E20" s="167" t="s">
        <v>53</v>
      </c>
      <c r="F20" s="168" t="n">
        <f aca="false">($B20*$B$7+$C20*$C$7)/100</f>
        <v>14.6183999998868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14.3616000002623</v>
      </c>
      <c r="C21" s="178" t="n">
        <f aca="false">C20*C7/100</f>
        <v>0.256799999624491</v>
      </c>
      <c r="D21" s="110" t="str">
        <f aca="false">IF(F21=0,"",IF((ABS(F21-F19))&gt;(0.2*F21),CONCATENATE(" rec. par taxa (",F21," %) supérieur à 20 % !"),""))</f>
        <v> rec. par taxa (14,6183999998868 %)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14.6183999998868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0.00119999997317791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MENAQU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0.00119999997317791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FISCRA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0.00119999997317791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SOADUL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0.00119999997317791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LYSVUL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0.00119999997317791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CHIPOL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0.00119999997317791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LYTSAL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0.00119999997317791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SPASPX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0.00879999980330467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DERWEB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0.5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0.0687999998033047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FONANT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0.0199999995529652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0.0111999997496605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>No</v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Newcod</v>
      </c>
      <c r="Z32" s="9" t="str">
        <f aca="false">IF(ISERROR(MATCH(A32,,0)),IF(ISERROR(MATCH(A32,,0)),"",(MATCH(A32,,0))),(MATCH(A32,,0)))</f>
        <v/>
      </c>
      <c r="AA32" s="218"/>
      <c r="AB32" s="220" t="s">
        <v>89</v>
      </c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0.00879999980330467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AMBFLU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0.00879999980330467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VAUSPX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88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0.00879999980330467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>No</v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Newcod</v>
      </c>
      <c r="Z35" s="9" t="str">
        <f aca="false">IF(ISERROR(MATCH(A35,,0)),IF(ISERROR(MATCH(A35,,0)),"",(MATCH(A35,,0))),(MATCH(A35,,0)))</f>
        <v/>
      </c>
      <c r="AA35" s="218"/>
      <c r="AB35" s="220" t="s">
        <v>92</v>
      </c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PLESPX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0.00879999980330467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MELSPX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95</v>
      </c>
      <c r="B38" s="221" t="n">
        <v>0.00999999977648258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PHAARU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0.00999999977648258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0.00879999980330467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BATSPX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0.0199999995529652</v>
      </c>
      <c r="C40" s="222" t="n">
        <v>0.00999999977648258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0.0187999995797873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AMBRIP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98</v>
      </c>
      <c r="B41" s="221" t="n">
        <v>0.200000002980232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0.176000002622604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RHYRIP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16</v>
      </c>
      <c r="B42" s="221" t="n">
        <v>3</v>
      </c>
      <c r="C42" s="222" t="n">
        <v>1.5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2.82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FONSQU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99</v>
      </c>
      <c r="B43" s="221" t="n">
        <v>3</v>
      </c>
      <c r="C43" s="222" t="n">
        <v>0.00999999977648258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2.64119999997318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AUDSPX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100</v>
      </c>
      <c r="B44" s="221" t="n">
        <v>10</v>
      </c>
      <c r="C44" s="222" t="n">
        <v>0.00999999977648258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8.80119999997318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LEASPX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101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Besbre</v>
      </c>
      <c r="B84" s="256" t="str">
        <f aca="false">C3</f>
        <v>BESBRE à SAINT-PRIX</v>
      </c>
      <c r="C84" s="257" t="n">
        <f aca="false">A4</f>
        <v>41451</v>
      </c>
      <c r="D84" s="258" t="str">
        <f aca="false">IF(ISERROR(SUM($T$23:$T$82)/SUM($U$23:$U$82)),"",SUM($T$23:$T$82)/SUM($U$23:$U$82))</f>
        <v/>
      </c>
      <c r="E84" s="259" t="n">
        <f aca="false">N13</f>
        <v>22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14.6183999998868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102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103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104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105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106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107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108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109</v>
      </c>
      <c r="R93" s="9"/>
      <c r="S93" s="215" t="str">
        <f aca="false">INDEX($A$23:$A$82,$S$92)</f>
        <v>MENAQU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2">
    <cfRule type="expression" priority="28" aboveAverage="0" equalAverage="0" bottom="0" percent="0" rank="0" text="" dxfId="26">
      <formula>ISTEXT($E32)</formula>
    </cfRule>
  </conditionalFormatting>
  <conditionalFormatting sqref="AB35">
    <cfRule type="expression" priority="29" aboveAverage="0" equalAverage="0" bottom="0" percent="0" rank="0" text="" dxfId="27">
      <formula>ISTEXT($E35)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