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200" sheetId="1" state="visible" r:id="rId3"/>
  </sheets>
  <definedNames>
    <definedName function="false" hidden="false" localSheetId="0" name="_xlnm.Print_Area" vbProcedure="false">'04027200'!$A$1:$Q$82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<sst xmlns="http://schemas.openxmlformats.org/spreadsheetml/2006/main" count="170" uniqueCount="106">
  <si>
    <t xml:space="preserve">Relevés floristiques aquatiques - IBMR</t>
  </si>
  <si>
    <t xml:space="preserve">modèle Irstea-GIS</t>
  </si>
  <si>
    <t xml:space="preserve">AQUABIO</t>
  </si>
  <si>
    <t xml:space="preserve">Anthony ANTOINE, Eva AUZERIC</t>
  </si>
  <si>
    <t xml:space="preserve">l'Allier</t>
  </si>
  <si>
    <t xml:space="preserve">ALLIER À SAINT-CHRISTOPHE-D'ALLIER</t>
  </si>
  <si>
    <t xml:space="preserve">04027200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</si>
  <si>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</si>
  <si>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</si>
  <si>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</si>
  <si>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</si>
  <si>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</si>
  <si>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</si>
  <si>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</si>
  <si>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</si>
  <si>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</si>
  <si>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</si>
  <si>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</si>
  <si>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rapide</t>
  </si>
  <si>
    <t xml:space="preserve">ch. lotique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</si>
  <si>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</si>
  <si>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</si>
  <si>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</si>
  <si>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</si>
  <si>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</si>
  <si>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</si>
  <si>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</si>
  <si>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</si>
  <si>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</si>
  <si>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</si>
  <si>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</si>
  <si>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</si>
  <si>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</si>
  <si>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</si>
  <si>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</si>
  <si>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</si>
  <si>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</si>
  <si>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</si>
  <si>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</si>
  <si>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</si>
  <si>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</si>
  <si>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</si>
  <si>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</si>
  <si>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</si>
  <si>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</si>
  <si>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</si>
  <si>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</si>
  <si>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</si>
  <si>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</si>
  <si>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</si>
  <si>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</si>
  <si>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</si>
  <si>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</si>
  <si>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</si>
  <si>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</si>
  <si>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</si>
  <si>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</si>
  <si>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</si>
  <si>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</si>
  <si>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</si>
  <si>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</si>
  <si>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</si>
  <si>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</si>
  <si>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</si>
  <si>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</si>
  <si>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</si>
  <si>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</si>
  <si>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</si>
  <si>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</si>
  <si>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</si>
  <si>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</si>
  <si>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</si>
  <si>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</si>
  <si>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</si>
  <si>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</si>
  <si>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</si>
  <si>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</si>
  <si>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</si>
  <si>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</si>
  <si>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PERHYD</t>
  </si>
  <si>
    <t xml:space="preserve">EQUPAL</t>
  </si>
  <si>
    <t xml:space="preserve">LEMMIN</t>
  </si>
  <si>
    <t xml:space="preserve">MELSPX</t>
  </si>
  <si>
    <t xml:space="preserve">PHAARU</t>
  </si>
  <si>
    <t xml:space="preserve">SPISPX</t>
  </si>
  <si>
    <t xml:space="preserve">HYAFLU</t>
  </si>
  <si>
    <t xml:space="preserve">OSCSPX</t>
  </si>
  <si>
    <t xml:space="preserve">RANPEU</t>
  </si>
  <si>
    <t xml:space="preserve">RHYRIP</t>
  </si>
  <si>
    <t xml:space="preserve">GLYFLU</t>
  </si>
  <si>
    <t xml:space="preserve">CARACU</t>
  </si>
  <si>
    <t xml:space="preserve">cf.</t>
  </si>
  <si>
    <t xml:space="preserve">GOMSPX</t>
  </si>
  <si>
    <t xml:space="preserve">LYSVUL</t>
  </si>
  <si>
    <t xml:space="preserve">MENLON</t>
  </si>
  <si>
    <t xml:space="preserve">PAASPX</t>
  </si>
  <si>
    <t xml:space="preserve">RANREP</t>
  </si>
  <si>
    <t xml:space="preserve">SOADUL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</si>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</sst>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42243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10.3157894736842</v>
      </c>
      <c r="N5" s="48"/>
      <c r="O5" s="49" t="s">
        <v>16</v>
      </c>
      <c r="P5" s="50" t="n">
        <v>10.8235294117647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7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13</v>
      </c>
      <c r="C7" s="66" t="n">
        <v>87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1</v>
      </c>
      <c r="C9" s="66" t="n">
        <v>0.899999976158142</v>
      </c>
      <c r="D9" s="82"/>
      <c r="E9" s="82"/>
      <c r="F9" s="83" t="n">
        <f aca="false">($B9*$B$7+$C9*$C$7)/100</f>
        <v>0.912999979257584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19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1.0599999986589</v>
      </c>
      <c r="C20" s="155" t="n">
        <f aca="false">SUM(C23:C62)</f>
        <v>1.0500000026077</v>
      </c>
      <c r="D20" s="156"/>
      <c r="E20" s="157" t="s">
        <v>53</v>
      </c>
      <c r="F20" s="158" t="n">
        <f aca="false">($B20*$B$7+$C20*$C$7)/100</f>
        <v>1.05130000209436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0.137799999825656</v>
      </c>
      <c r="C21" s="166" t="n">
        <f aca="false">C20*C7/100</f>
        <v>0.913500002268702</v>
      </c>
      <c r="D21" s="167" t="s">
        <v>56</v>
      </c>
      <c r="E21" s="168"/>
      <c r="F21" s="169" t="n">
        <f aca="false">B21+C21</f>
        <v>1.05130000209436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16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0.00869999980553985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OEDSPX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0.00869999980553985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PERHYD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0.00869999980553985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EQUPAL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0.00869999980553985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LEMMIN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MELSPX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0.00869999980553985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PHAARU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0.00999999977648258</v>
      </c>
      <c r="C29" s="212" t="n">
        <v>0.200000002980232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0.175300002563745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SPISPX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HYAFLU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1</v>
      </c>
      <c r="C31" s="212" t="n">
        <v>0.5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0.565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OSCSPX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0.00999999977648258</v>
      </c>
      <c r="C32" s="212" t="n">
        <v>0.200000002980232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0.175300002563745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RANPEU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0.00999999977648258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0.00129999997094274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RHYRIP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0.00869999980553985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GLYFLU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0.00869999980553985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91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CARACU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92</v>
      </c>
      <c r="B36" s="211" t="n">
        <v>0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0.00869999980553985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GOMSPX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93</v>
      </c>
      <c r="B37" s="211" t="n">
        <v>0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0.00869999980553985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LYSVUL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94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0.00869999980553985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MENLON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95</v>
      </c>
      <c r="B39" s="211" t="n">
        <v>0.00999999977648258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0.00999999977648258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PAASPX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96</v>
      </c>
      <c r="B40" s="211" t="n">
        <v>0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0.00869999980553985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RANREP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97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0.00869999980553985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SOADUL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1.05130000209436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l'Allier</v>
      </c>
      <c r="B84" s="175" t="str">
        <f aca="false">C3</f>
        <v>ALLIER À SAINT-CHRISTOPHE-D'ALLIER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19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1.05130000209436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98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99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100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101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102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103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104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105</v>
      </c>
      <c r="S93" s="6"/>
      <c r="T93" s="207" t="str">
        <f aca="false">INDEX($A$23:$A$82,$T$92)</f>
        <v>OEDSPX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2024-04-17T19:34:31Z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