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650" sheetId="1" state="visible" r:id="rId3"/>
  </sheets>
  <definedNames>
    <definedName function="false" hidden="false" localSheetId="0" name="_xlnm.Print_Area" vbProcedure="false">'04027650'!$A$1:$Q$82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<sst xmlns="http://schemas.openxmlformats.org/spreadsheetml/2006/main" count="165" uniqueCount="101">
  <si>
    <t xml:space="preserve">Relevés floristiques aquatiques - IBMR</t>
  </si>
  <si>
    <t xml:space="preserve">AQUABIO</t>
  </si>
  <si>
    <t xml:space="preserve">Nicolas CONDUCHE, Rémy MARCEL</t>
  </si>
  <si>
    <t xml:space="preserve">la Desges</t>
  </si>
  <si>
    <t xml:space="preserve">DESGES À DESGES</t>
  </si>
  <si>
    <t xml:space="preserve">04027650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</si>
  <si>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</si>
  <si>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</si>
  <si>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</si>
  <si>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</si>
  <si>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</si>
  <si>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</si>
  <si>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</si>
  <si>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</si>
  <si>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</si>
  <si>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BRARIV</t>
  </si>
  <si>
    <t xml:space="preserve">Faciès dominant</t>
  </si>
  <si>
    <t xml:space="preserve">radier</t>
  </si>
  <si>
    <t xml:space="preserve">autre</t>
  </si>
  <si>
    <t xml:space="preserve">niveau trophique</t>
  </si>
  <si>
    <t xml:space="preserve">très 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</si>
  <si>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</si>
  <si>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</si>
  <si>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</si>
  <si>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</si>
  <si>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</si>
  <si>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</si>
  <si>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</si>
  <si>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</si>
  <si>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</si>
  <si>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</si>
  <si>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</si>
  <si>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</si>
  <si>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</si>
  <si>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</si>
  <si>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</si>
  <si>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</si>
  <si>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</si>
  <si>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</si>
  <si>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</si>
  <si>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</si>
  <si>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</si>
  <si>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</si>
  <si>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</si>
  <si>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</si>
  <si>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</si>
  <si>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</si>
  <si>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</si>
  <si>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</si>
  <si>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</si>
  <si>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</si>
  <si>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</si>
  <si>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</si>
  <si>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</si>
  <si>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</si>
  <si>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</si>
  <si>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</si>
  <si>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</si>
  <si>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</si>
  <si>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</si>
  <si>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</si>
  <si>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</si>
  <si>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</si>
  <si>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</si>
  <si>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</si>
  <si>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</si>
  <si>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</si>
  <si>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</si>
  <si>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</si>
  <si>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</si>
  <si>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</si>
  <si>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</si>
  <si>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</si>
  <si>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</si>
  <si>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</si>
  <si>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</si>
  <si>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</si>
  <si>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VAUSPX</t>
  </si>
  <si>
    <t xml:space="preserve"> -</t>
  </si>
  <si>
    <t xml:space="preserve">MELSPX</t>
  </si>
  <si>
    <t xml:space="preserve">AUDSPX</t>
  </si>
  <si>
    <t xml:space="preserve">CHIPOL</t>
  </si>
  <si>
    <t xml:space="preserve">HILSPX</t>
  </si>
  <si>
    <t xml:space="preserve">LEASPX</t>
  </si>
  <si>
    <t xml:space="preserve">DERWEB</t>
  </si>
  <si>
    <t xml:space="preserve">SCAUND</t>
  </si>
  <si>
    <t xml:space="preserve">CAMFLE</t>
  </si>
  <si>
    <t xml:space="preserve">CARSYL</t>
  </si>
  <si>
    <t xml:space="preserve">LUZSYL</t>
  </si>
  <si>
    <t xml:space="preserve">MNIHOR</t>
  </si>
  <si>
    <t xml:space="preserve">PELEND</t>
  </si>
  <si>
    <t xml:space="preserve">cf.</t>
  </si>
  <si>
    <t xml:space="preserve">POASPX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</si>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</sst>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42529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14.5769230769231</v>
      </c>
      <c r="N5" s="48"/>
      <c r="O5" s="49" t="s">
        <v>15</v>
      </c>
      <c r="P5" s="50" t="n">
        <v>14.45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1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98</v>
      </c>
      <c r="C7" s="66" t="n">
        <v>2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5.90000009536743</v>
      </c>
      <c r="C9" s="66" t="n">
        <v>11.5</v>
      </c>
      <c r="D9" s="82"/>
      <c r="E9" s="82"/>
      <c r="F9" s="83" t="n">
        <f aca="false">($B9*$B$7+$C9*$C$7)/100</f>
        <v>6.01200009346008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15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SUM(B23:B82)</f>
        <v>5.98999989777803</v>
      </c>
      <c r="C20" s="155" t="n">
        <f aca="false">SUM(C23:C82)</f>
        <v>11.5699999984354</v>
      </c>
      <c r="D20" s="156"/>
      <c r="E20" s="157" t="s">
        <v>52</v>
      </c>
      <c r="F20" s="158" t="n">
        <f aca="false">($B20*$B$7+$C20*$C$7)/100</f>
        <v>6.10159989979118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5.87019989982247</v>
      </c>
      <c r="C21" s="166" t="n">
        <f aca="false">C20*C7/100</f>
        <v>0.231399999968708</v>
      </c>
      <c r="D21" s="167" t="s">
        <v>55</v>
      </c>
      <c r="E21" s="168"/>
      <c r="F21" s="169" t="n">
        <f aca="false">B21+C21</f>
        <v>6.10159989979118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0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0.000199999995529652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VAUSPX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79</v>
      </c>
      <c r="B24" s="211" t="n">
        <v>0.00999999977648258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0.00999999977648258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78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MELSPX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80</v>
      </c>
      <c r="B25" s="211" t="n">
        <v>0.0671428963541985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0.0660000384226441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78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AUDSPX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15</v>
      </c>
      <c r="B26" s="211" t="n">
        <v>5.5</v>
      </c>
      <c r="C26" s="212" t="n">
        <v>11.5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5.62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BRARIV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81</v>
      </c>
      <c r="B27" s="211" t="n">
        <v>0.200000002980232</v>
      </c>
      <c r="C27" s="212" t="n">
        <v>0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0.196000002920628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CHIPOL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82</v>
      </c>
      <c r="B28" s="211" t="n">
        <v>0.00999999977648258</v>
      </c>
      <c r="C28" s="212" t="n">
        <v>0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0.00979999978095293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HILSPX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83</v>
      </c>
      <c r="B29" s="211" t="n">
        <v>0.142857000231743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0.140199860222638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LEASPX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84</v>
      </c>
      <c r="B30" s="211" t="n">
        <v>0</v>
      </c>
      <c r="C30" s="212" t="n">
        <v>0.00999999977648258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0.000199999995529652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DERWEB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85</v>
      </c>
      <c r="B31" s="211" t="n">
        <v>0</v>
      </c>
      <c r="C31" s="212" t="n">
        <v>0.00999999977648258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0.000199999995529652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SCAUND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86</v>
      </c>
      <c r="B32" s="211" t="n">
        <v>0.00999999977648258</v>
      </c>
      <c r="C32" s="212" t="n">
        <v>0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0.00979999978095293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CAMFLE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87</v>
      </c>
      <c r="B33" s="211" t="n">
        <v>0.00999999977648258</v>
      </c>
      <c r="C33" s="212" t="n">
        <v>0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0.00979999978095293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CARSYL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88</v>
      </c>
      <c r="B34" s="211" t="n">
        <v>0.00999999977648258</v>
      </c>
      <c r="C34" s="212" t="n">
        <v>0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0.00979999978095293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LUZSYL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89</v>
      </c>
      <c r="B35" s="211" t="n">
        <v>0.00999999977648258</v>
      </c>
      <c r="C35" s="212" t="n">
        <v>0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0.00979999978095293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MNIHOR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90</v>
      </c>
      <c r="B36" s="211" t="n">
        <v>0.00999999977648258</v>
      </c>
      <c r="C36" s="212" t="n">
        <v>0.00999999977648258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0.00999999977648258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91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PELEND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92</v>
      </c>
      <c r="B37" s="211" t="n">
        <v>0.00999999977648258</v>
      </c>
      <c r="C37" s="212" t="n">
        <v>0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0.00979999978095293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POASPX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6.10159989979118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Desges</v>
      </c>
      <c r="B84" s="175" t="str">
        <f aca="false">C3</f>
        <v>DESGES À DESGES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15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6.10159989979118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93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94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95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96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97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98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99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100</v>
      </c>
      <c r="S93" s="6"/>
      <c r="T93" s="207" t="str">
        <f aca="false">INDEX($A$23:$A$82,$T$92)</f>
        <v>VAUSPX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2024-04-24T21:33:48Z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