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3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'04027730'!$A$1:$O$82</definedName>
    <definedName function="false" hidden="false" localSheetId="0" name="Excel_BuiltIn__FilterDatabase" vbProcedure="false">'04027730'!$A$23:$J$84</definedName>
    <definedName function="false" hidden="false" localSheetId="0" name="NOM" vbProcedure="false">'04027730'!$H$1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<sst xmlns="http://schemas.openxmlformats.org/spreadsheetml/2006/main" count="112" uniqueCount="107">
  <si>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</si>
  <si>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</si>
  <si>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</si>
  <si>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Sébastien BASSOMPIERRE</t>
  </si>
  <si>
    <t xml:space="preserve">conforme AFNOR T90-395 oct. 2003</t>
  </si>
  <si>
    <t xml:space="preserve">l'Allier</t>
  </si>
  <si>
    <t xml:space="preserve">ALLIER à LANGEAC</t>
  </si>
  <si>
    <t xml:space="preserve">04027730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</si>
  <si>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</si>
  <si>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</si>
  <si>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</si>
  <si>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</si>
  <si>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</si>
  <si>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</si>
  <si>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</si>
  <si>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</si>
  <si>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RANPEE</t>
  </si>
  <si>
    <t xml:space="preserve">Faciès dominant</t>
  </si>
  <si>
    <t xml:space="preserve">radier</t>
  </si>
  <si>
    <t xml:space="preserve">ch. lentique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</si>
  <si>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</si>
  <si>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</si>
  <si>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</si>
  <si>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</si>
  <si>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</si>
  <si>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</si>
  <si>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</si>
  <si>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</si>
  <si>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</si>
  <si>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</si>
  <si>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</si>
  <si>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</si>
  <si>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</si>
  <si>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</si>
  <si>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</si>
  <si>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</si>
  <si>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</si>
  <si>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</si>
  <si>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</si>
  <si>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</si>
  <si>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</si>
  <si>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</si>
  <si>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</si>
  <si>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</si>
  <si>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</si>
  <si>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</si>
  <si>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</si>
  <si>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</si>
  <si>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</si>
  <si>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</si>
  <si>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</si>
  <si>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</si>
  <si>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</si>
  <si>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</si>
  <si>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</si>
  <si>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</si>
  <si>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</si>
  <si>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</si>
  <si>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</si>
  <si>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(5,26112499590963 %)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</si>
  <si>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</si>
  <si>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</si>
  <si>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</si>
  <si>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</si>
  <si>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</si>
  <si>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</si>
  <si>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</si>
  <si>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</si>
  <si>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</si>
  <si>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</si>
  <si>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</si>
  <si>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</si>
  <si>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</si>
  <si>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</si>
  <si>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</si>
  <si>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</si>
  <si>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</si>
  <si>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</si>
  <si>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</si>
  <si>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Newcod</t>
  </si>
  <si>
    <t xml:space="preserve">Leptolyngbya sp.</t>
  </si>
  <si>
    <t xml:space="preserve">MELSPX</t>
  </si>
  <si>
    <t xml:space="preserve">PHOSPX</t>
  </si>
  <si>
    <t xml:space="preserve">OSCSPX</t>
  </si>
  <si>
    <t xml:space="preserve">SOADUL</t>
  </si>
  <si>
    <t xml:space="preserve">RORAMP</t>
  </si>
  <si>
    <t xml:space="preserve">STAPAL</t>
  </si>
  <si>
    <t xml:space="preserve">CARACU</t>
  </si>
  <si>
    <t xml:space="preserve">RHYRIP</t>
  </si>
  <si>
    <t xml:space="preserve">AMBRIP</t>
  </si>
  <si>
    <t xml:space="preserve">CLASPX</t>
  </si>
  <si>
    <t xml:space="preserve">FONSQU</t>
  </si>
  <si>
    <t xml:space="preserve">PLESPX</t>
  </si>
  <si>
    <t xml:space="preserve">LEASPX</t>
  </si>
  <si>
    <t xml:space="preserve">AUDSPX</t>
  </si>
  <si>
    <t xml:space="preserve">HILSPX</t>
  </si>
  <si>
    <t xml:space="preserve">OEDSPX</t>
  </si>
  <si>
    <t xml:space="preserve">Cf.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</si>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</sst>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41492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11.5652173913043</v>
      </c>
      <c r="M5" s="52"/>
      <c r="N5" s="53" t="s">
        <v>16</v>
      </c>
      <c r="O5" s="54" t="n">
        <v>11.5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10</v>
      </c>
      <c r="C7" s="66" t="n">
        <v>90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5</v>
      </c>
      <c r="C9" s="86" t="n">
        <v>5.5</v>
      </c>
      <c r="D9" s="87"/>
      <c r="E9" s="87"/>
      <c r="F9" s="88" t="n">
        <f aca="false">($B9*$B$7+$C9*$C$7)/100</f>
        <v>5.45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18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5.0912499986589</v>
      </c>
      <c r="C20" s="165" t="n">
        <f aca="false">SUM(C23:C82)</f>
        <v>5.27999999560416</v>
      </c>
      <c r="D20" s="166"/>
      <c r="E20" s="167" t="s">
        <v>53</v>
      </c>
      <c r="F20" s="168" t="n">
        <f aca="false">($B20*$B$7+$C20*$C$7)/100</f>
        <v>5.26112499590963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0.50912499986589</v>
      </c>
      <c r="C21" s="178" t="n">
        <f aca="false">C20*C7/100</f>
        <v>4.75199999604374</v>
      </c>
      <c r="D21" s="110" t="str">
        <f aca="false">IF(F21=0,"",IF((ABS(F21-F19))&gt;(0.2*F21),CONCATENATE(" rec. par taxa (",F21," %) supérieur à 20 % !"),""))</f>
        <v> rec. par taxa (5,26112499590963 %)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5.26112499590963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0.0700000002980232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0.0630000002682209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>No</v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Newcod</v>
      </c>
      <c r="Z23" s="9" t="str">
        <f aca="false">IF(ISERROR(MATCH(A23,,0)),IF(ISERROR(MATCH(A23,,0)),"",(MATCH(A23,,0))),(MATCH(A23,,0)))</f>
        <v/>
      </c>
      <c r="AA23" s="218"/>
      <c r="AB23" s="202" t="s">
        <v>80</v>
      </c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81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0.00899999979883432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MELSPX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82</v>
      </c>
      <c r="B25" s="221" t="n">
        <v>0</v>
      </c>
      <c r="C25" s="222" t="n">
        <v>0.0599999986588955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0.0539999987930059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PHOSPX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83</v>
      </c>
      <c r="B26" s="221" t="n">
        <v>0</v>
      </c>
      <c r="C26" s="222" t="n">
        <v>0.0799999982118607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0.0719999983906746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OSCSPX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84</v>
      </c>
      <c r="B27" s="221" t="n">
        <v>0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0.00899999979883432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SOADUL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85</v>
      </c>
      <c r="B28" s="221" t="n">
        <v>0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0.00899999979883432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RORAMP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86</v>
      </c>
      <c r="B29" s="221" t="n">
        <v>0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0.00899999979883432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STAPAL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87</v>
      </c>
      <c r="B30" s="221" t="n">
        <v>0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0.00899999979883432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CARACU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88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0.000999999977648258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RHYRIP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89</v>
      </c>
      <c r="B32" s="221" t="n">
        <v>0.00999999977648258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0.000999999977648258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AMBRIP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90</v>
      </c>
      <c r="B33" s="221" t="n">
        <v>0.00999999977648258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0.000999999977648258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CLASPX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91</v>
      </c>
      <c r="B34" s="221" t="n">
        <v>0.00999999977648258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0.000999999977648258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FONSQU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92</v>
      </c>
      <c r="B35" s="221" t="n">
        <v>0.00999999977648258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0.000999999977648258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PLESPX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93</v>
      </c>
      <c r="B36" s="221" t="n">
        <v>0.00999999977648258</v>
      </c>
      <c r="C36" s="222" t="n">
        <v>0.00999999977648258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0.00999999977648258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LEASPX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94</v>
      </c>
      <c r="B37" s="221" t="n">
        <v>0.00999999977648258</v>
      </c>
      <c r="C37" s="222" t="n">
        <v>0.00999999977648258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0.00999999977648258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AUDSPX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95</v>
      </c>
      <c r="B38" s="221" t="n">
        <v>0.00999999977648258</v>
      </c>
      <c r="C38" s="222" t="n">
        <v>0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0.000999999977648258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HILSPX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96</v>
      </c>
      <c r="B39" s="221" t="n">
        <v>0.0112500004470348</v>
      </c>
      <c r="C39" s="222" t="n">
        <v>0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0.00112500004470348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OEDSPX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16</v>
      </c>
      <c r="B40" s="221" t="n">
        <v>5</v>
      </c>
      <c r="C40" s="222" t="n">
        <v>5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5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 t="s">
        <v>97</v>
      </c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RANPEE</v>
      </c>
      <c r="Z40" s="9" t="str">
        <f aca="false">IF(ISERROR(MATCH(A40,,0)),IF(ISERROR(MATCH(A40,,0)),"",(MATCH(A40,,0))),(MATCH(A40,,0)))</f>
        <v/>
      </c>
      <c r="AA40" s="218" t="s">
        <v>97</v>
      </c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98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l'Allier</v>
      </c>
      <c r="B84" s="256" t="str">
        <f aca="false">C3</f>
        <v>ALLIER à LANGEAC</v>
      </c>
      <c r="C84" s="257" t="n">
        <f aca="false">A4</f>
        <v>41492</v>
      </c>
      <c r="D84" s="258" t="str">
        <f aca="false">IF(ISERROR(SUM($T$23:$T$82)/SUM($U$23:$U$82)),"",SUM($T$23:$T$82)/SUM($U$23:$U$82))</f>
        <v/>
      </c>
      <c r="E84" s="259" t="n">
        <f aca="false">N13</f>
        <v>18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5.26112499590963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99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100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101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102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103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104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105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106</v>
      </c>
      <c r="R93" s="9"/>
      <c r="S93" s="215" t="str">
        <f aca="false">INDEX($A$23:$A$82,$S$92)</f>
        <v>Newcod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3">
    <cfRule type="expression" priority="28" aboveAverage="0" equalAverage="0" bottom="0" percent="0" rank="0" text="" dxfId="26">
      <formula>ISTEXT($E23)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2024-04-09T21:37:56Z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