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'04028400'!$A$1:$O$82</definedName>
    <definedName function="false" hidden="false" localSheetId="0" name="Excel_BuiltIn__FilterDatabase" vbProcedure="false">'04028400'!$A$23:$J$84</definedName>
    <definedName function="false" hidden="false" localSheetId="0" name="NOM" vbProcedure="false">'04028400'!$H$1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<sst xmlns="http://schemas.openxmlformats.org/spreadsheetml/2006/main" count="98" uniqueCount="94">
  <si>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</si>
  <si>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</si>
  <si>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</si>
  <si>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</si>
  <si>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</si>
  <si>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l'Alagnon</t>
  </si>
  <si>
    <t xml:space="preserve">ALAGNON à LAVEISSIERE</t>
  </si>
  <si>
    <t xml:space="preserve">04028400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</si>
  <si>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</si>
  <si>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</si>
  <si>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</si>
  <si>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</si>
  <si>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</si>
  <si>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</si>
  <si>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</si>
  <si>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</si>
  <si>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</si>
  <si>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</si>
  <si>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</si>
  <si>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</si>
  <si>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</si>
  <si>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</si>
  <si>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</si>
  <si>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</si>
  <si>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</si>
  <si>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</si>
  <si>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</si>
  <si>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</si>
  <si>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</si>
  <si>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</si>
  <si>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</si>
  <si>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</si>
  <si>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</si>
  <si>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</si>
  <si>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</si>
  <si>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</si>
  <si>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</si>
  <si>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</si>
  <si>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</si>
  <si>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</si>
  <si>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</si>
  <si>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</si>
  <si>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</si>
  <si>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</si>
  <si>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</si>
  <si>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</si>
  <si>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</si>
  <si>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</si>
  <si>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</si>
  <si>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</si>
  <si>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</si>
  <si>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</si>
  <si>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</si>
  <si>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</si>
  <si>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</si>
  <si>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</si>
  <si>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</si>
  <si>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</si>
  <si>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(15,7400000020861 %)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</si>
  <si>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</si>
  <si>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</si>
  <si>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</si>
  <si>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</si>
  <si>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</si>
  <si>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</si>
  <si>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</si>
  <si>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</si>
  <si>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</si>
  <si>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</si>
  <si>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</si>
  <si>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</si>
  <si>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</si>
  <si>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</si>
  <si>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</si>
  <si>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</si>
  <si>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</si>
  <si>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</si>
  <si>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</si>
  <si>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RHYRIP</t>
  </si>
  <si>
    <t xml:space="preserve">BRARIV</t>
  </si>
  <si>
    <t xml:space="preserve">CHIPOL</t>
  </si>
  <si>
    <t xml:space="preserve">SCAUND</t>
  </si>
  <si>
    <t xml:space="preserve">MENLON</t>
  </si>
  <si>
    <t xml:space="preserve">Newcod</t>
  </si>
  <si>
    <t xml:space="preserve">Paralemanea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</si>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</sst>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14.05</v>
      </c>
      <c r="M5" s="52"/>
      <c r="N5" s="53" t="s">
        <v>16</v>
      </c>
      <c r="O5" s="54" t="n">
        <v>14.75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15</v>
      </c>
      <c r="C9" s="86"/>
      <c r="D9" s="87"/>
      <c r="E9" s="87"/>
      <c r="F9" s="88" t="n">
        <f aca="false">($B9*$B$7+$C9*$C$7)/100</f>
        <v>15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15.7400000020862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15.7400000020862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15.7400000020862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(15,7400000020862 %)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15.7400000020862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2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RHYRIP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16</v>
      </c>
      <c r="B24" s="221" t="n">
        <v>13.5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13.5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X24" s="217"/>
      <c r="Y24" s="215" t="str">
        <f aca="false">IF(A24="new.cod","NEWCOD",IF(AND((Z24=""),ISTEXT(A24)),A24,IF(Z24="","",INDEX(,Z24))))</f>
        <v>PHOSPX</v>
      </c>
      <c r="Z24" s="9" t="str">
        <f aca="false">IF(ISERROR(MATCH(A24,,0)),IF(ISERROR(MATCH(A24,,0)),"",(MATCH(A24,,0))),(MATCH(A24,,0)))</f>
        <v/>
      </c>
      <c r="AA24" s="218"/>
      <c r="AB24" s="227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79</v>
      </c>
      <c r="B25" s="221" t="n">
        <v>0.100000001490116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0.100000001490116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BRARIV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80</v>
      </c>
      <c r="B26" s="221" t="n">
        <v>0.0199999995529652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0.0199999995529652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CHIPOL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81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SCAUND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82</v>
      </c>
      <c r="B28" s="221" t="n">
        <v>0.100000001490116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0.100000001490116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28"/>
      <c r="Y28" s="215" t="str">
        <f aca="false">IF(A28="new.cod","NEWCOD",IF(AND((Z28=""),ISTEXT(A28)),A28,IF(Z28="","",INDEX(,Z28))))</f>
        <v>MENLON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83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9" t="s">
        <v>84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IF(A63="","",IF(ISERROR(VLOOKUP($A63,,13,0)),IF(ISERROR(VLOOKUP($A63,,12,0)),"    -",VLOOKUP($A63,,12,0)),VLOOKUP($A63,,13,0)))</f>
        <v/>
      </c>
      <c r="H63" s="235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IF(A64="","",IF(ISERROR(VLOOKUP($A64,,13,0)),IF(ISERROR(VLOOKUP($A64,,12,0)),"    -",VLOOKUP($A64,,12,0)),VLOOKUP($A64,,13,0)))</f>
        <v/>
      </c>
      <c r="H64" s="237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IF(A65="","",IF(ISERROR(VLOOKUP($A65,,13,0)),IF(ISERROR(VLOOKUP($A65,,12,0)),"    -",VLOOKUP($A65,,12,0)),VLOOKUP($A65,,13,0)))</f>
        <v/>
      </c>
      <c r="H65" s="237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IF(A66="","",IF(ISERROR(VLOOKUP($A66,,13,0)),IF(ISERROR(VLOOKUP($A66,,12,0)),"    -",VLOOKUP($A66,,12,0)),VLOOKUP($A66,,13,0)))</f>
        <v/>
      </c>
      <c r="H66" s="237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IF(A67="","",IF(ISERROR(VLOOKUP($A67,,13,0)),IF(ISERROR(VLOOKUP($A67,,12,0)),"    -",VLOOKUP($A67,,12,0)),VLOOKUP($A67,,13,0)))</f>
        <v/>
      </c>
      <c r="H67" s="237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IF(A68="","",IF(ISERROR(VLOOKUP($A68,,13,0)),IF(ISERROR(VLOOKUP($A68,,12,0)),"    -",VLOOKUP($A68,,12,0)),VLOOKUP($A68,,13,0)))</f>
        <v/>
      </c>
      <c r="H68" s="237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IF(A69="","",IF(ISERROR(VLOOKUP($A69,,13,0)),IF(ISERROR(VLOOKUP($A69,,12,0)),"    -",VLOOKUP($A69,,12,0)),VLOOKUP($A69,,13,0)))</f>
        <v/>
      </c>
      <c r="H69" s="237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IF(A70="","",IF(ISERROR(VLOOKUP($A70,,13,0)),IF(ISERROR(VLOOKUP($A70,,12,0)),"    -",VLOOKUP($A70,,12,0)),VLOOKUP($A70,,13,0)))</f>
        <v/>
      </c>
      <c r="H70" s="237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IF(A71="","",IF(ISERROR(VLOOKUP($A71,,13,0)),IF(ISERROR(VLOOKUP($A71,,12,0)),"    -",VLOOKUP($A71,,12,0)),VLOOKUP($A71,,13,0)))</f>
        <v/>
      </c>
      <c r="H71" s="237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IF(A72="","",IF(ISERROR(VLOOKUP($A72,,13,0)),IF(ISERROR(VLOOKUP($A72,,12,0)),"    -",VLOOKUP($A72,,12,0)),VLOOKUP($A72,,13,0)))</f>
        <v/>
      </c>
      <c r="H72" s="237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IF(A73="","",IF(ISERROR(VLOOKUP($A73,,13,0)),IF(ISERROR(VLOOKUP($A73,,12,0)),"    -",VLOOKUP($A73,,12,0)),VLOOKUP($A73,,13,0)))</f>
        <v/>
      </c>
      <c r="H73" s="237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IF(A74="","",IF(ISERROR(VLOOKUP($A74,,13,0)),IF(ISERROR(VLOOKUP($A74,,12,0)),"    -",VLOOKUP($A74,,12,0)),VLOOKUP($A74,,13,0)))</f>
        <v/>
      </c>
      <c r="H74" s="237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IF(A75="","",IF(ISERROR(VLOOKUP($A75,,13,0)),IF(ISERROR(VLOOKUP($A75,,12,0)),"    -",VLOOKUP($A75,,12,0)),VLOOKUP($A75,,13,0)))</f>
        <v/>
      </c>
      <c r="H75" s="237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IF(A76="","",IF(ISERROR(VLOOKUP($A76,,13,0)),IF(ISERROR(VLOOKUP($A76,,12,0)),"    -",VLOOKUP($A76,,12,0)),VLOOKUP($A76,,13,0)))</f>
        <v/>
      </c>
      <c r="H76" s="237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IF(A77="","",IF(ISERROR(VLOOKUP($A77,,13,0)),IF(ISERROR(VLOOKUP($A77,,12,0)),"    -",VLOOKUP($A77,,12,0)),VLOOKUP($A77,,13,0)))</f>
        <v/>
      </c>
      <c r="H77" s="237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IF(A78="","",IF(ISERROR(VLOOKUP($A78,,13,0)),IF(ISERROR(VLOOKUP($A78,,12,0)),"    -",VLOOKUP($A78,,12,0)),VLOOKUP($A78,,13,0)))</f>
        <v/>
      </c>
      <c r="H78" s="237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IF(A79="","",IF(ISERROR(VLOOKUP($A79,,13,0)),IF(ISERROR(VLOOKUP($A79,,12,0)),"    -",VLOOKUP($A79,,12,0)),VLOOKUP($A79,,13,0)))</f>
        <v/>
      </c>
      <c r="H79" s="237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IF(A80="","",IF(ISERROR(VLOOKUP($A80,,13,0)),IF(ISERROR(VLOOKUP($A80,,12,0)),"    -",VLOOKUP($A80,,12,0)),VLOOKUP($A80,,13,0)))</f>
        <v/>
      </c>
      <c r="H80" s="237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IF(A81="","",IF(ISERROR(VLOOKUP($A81,,13,0)),IF(ISERROR(VLOOKUP($A81,,12,0)),"    -",VLOOKUP($A81,,12,0)),VLOOKUP($A81,,13,0)))</f>
        <v/>
      </c>
      <c r="H81" s="237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IF(ISERROR(VLOOKUP($A82,,2,0)),IF(ISERROR(VLOOKUP($A82,,1,0)),"",VLOOKUP($A82,,1,0)),VLOOKUP($A82,,2,0))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IF(A82="","",IF(ISERROR(VLOOKUP($A82,,13,0)),IF(ISERROR(VLOOKUP($A82,,12,0)),"    -",VLOOKUP($A82,,12,0)),VLOOKUP($A82,,13,0)))</f>
        <v/>
      </c>
      <c r="H82" s="246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7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3" t="s">
        <v>85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9"/>
      <c r="U83" s="9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l'Alagnon</v>
      </c>
      <c r="B84" s="258" t="str">
        <f aca="false">C3</f>
        <v>ALAGNON à LAVEISSIERE</v>
      </c>
      <c r="C84" s="259" t="n">
        <f aca="false">A4</f>
        <v>41808</v>
      </c>
      <c r="D84" s="260" t="str">
        <f aca="false">IF(ISERROR(SUM($T$23:$T$82)/SUM($U$23:$U$82)),"",SUM($T$23:$T$82)/SUM($U$23:$U$82))</f>
        <v/>
      </c>
      <c r="E84" s="261" t="n">
        <f aca="false">N13</f>
        <v>7</v>
      </c>
      <c r="F84" s="258" t="n">
        <f aca="false">N14</f>
        <v>0</v>
      </c>
      <c r="G84" s="258" t="n">
        <f aca="false">N15</f>
        <v>0</v>
      </c>
      <c r="H84" s="258" t="n">
        <f aca="false">N16</f>
        <v>0</v>
      </c>
      <c r="I84" s="258" t="n">
        <f aca="false">N17</f>
        <v>0</v>
      </c>
      <c r="J84" s="262" t="str">
        <f aca="false">N8</f>
        <v>     -</v>
      </c>
      <c r="K84" s="260" t="str">
        <f aca="false">N9</f>
        <v>     -</v>
      </c>
      <c r="L84" s="261" t="n">
        <f aca="false">N10</f>
        <v>0</v>
      </c>
      <c r="M84" s="261" t="n">
        <f aca="false">N11</f>
        <v>0</v>
      </c>
      <c r="N84" s="260" t="str">
        <f aca="false">O8</f>
        <v>      -</v>
      </c>
      <c r="O84" s="260" t="str">
        <f aca="false">O9</f>
        <v>      -</v>
      </c>
      <c r="P84" s="261" t="n">
        <f aca="false">O10</f>
        <v>0</v>
      </c>
      <c r="Q84" s="261" t="n">
        <f aca="false">O11</f>
        <v>0</v>
      </c>
      <c r="R84" s="261" t="n">
        <f aca="false">F21</f>
        <v>15.7400000020862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38"/>
      <c r="AA84" s="238"/>
      <c r="AB84" s="256"/>
      <c r="AC84" s="256"/>
      <c r="AD84" s="256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5" t="s">
        <v>86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90</v>
      </c>
      <c r="R90" s="9"/>
      <c r="S90" s="266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6"/>
    </row>
    <row r="92" customFormat="false" ht="12.75" hidden="false" customHeight="false" outlineLevel="0" collapsed="false">
      <c r="Q92" s="9" t="s">
        <v>92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93</v>
      </c>
      <c r="R93" s="9"/>
      <c r="S93" s="215" t="str">
        <f aca="false">INDEX($A$23:$A$82,$S$92)</f>
        <v>RHYRIP</v>
      </c>
      <c r="T93" s="9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