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8500" sheetId="1" state="visible" r:id="rId3"/>
  </sheets>
  <definedNames>
    <definedName function="false" hidden="false" localSheetId="0" name="_xlnm.Print_Area" vbProcedure="false">'04028500'!$A$1:$Q$82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<sst xmlns="http://schemas.openxmlformats.org/spreadsheetml/2006/main" count="165" uniqueCount="100">
  <si>
    <t xml:space="preserve">Relevés floristiques aquatiques - IBMR</t>
  </si>
  <si>
    <t xml:space="preserve">modèle Irstea-GIS</t>
  </si>
  <si>
    <t xml:space="preserve">AQUABIO</t>
  </si>
  <si>
    <t xml:space="preserve">Christelle GISSET, Rémy MARCEL</t>
  </si>
  <si>
    <t xml:space="preserve">l'Alagnon</t>
  </si>
  <si>
    <t xml:space="preserve">ALAGNON À JOURSAC</t>
  </si>
  <si>
    <t xml:space="preserve">04028500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</si>
  <si>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</si>
  <si>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</si>
  <si>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</si>
  <si>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</si>
  <si>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</si>
  <si>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</si>
  <si>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</si>
  <si>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</si>
  <si>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</si>
  <si>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</si>
  <si>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</si>
  <si>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</si>
  <si>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pl. courant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</si>
  <si>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</si>
  <si>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</si>
  <si>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</si>
  <si>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</si>
  <si>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</si>
  <si>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</si>
  <si>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</si>
  <si>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</si>
  <si>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</si>
  <si>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</si>
  <si>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</si>
  <si>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</si>
  <si>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</si>
  <si>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</si>
  <si>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</si>
  <si>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</si>
  <si>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</si>
  <si>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</si>
  <si>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</si>
  <si>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</si>
  <si>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</si>
  <si>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</si>
  <si>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</si>
  <si>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</si>
  <si>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</si>
  <si>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</si>
  <si>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</si>
  <si>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</si>
  <si>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</si>
  <si>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</si>
  <si>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</si>
  <si>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</si>
  <si>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</si>
  <si>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</si>
  <si>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</si>
  <si>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</si>
  <si>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</si>
  <si>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</si>
  <si>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</si>
  <si>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</si>
  <si>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</si>
  <si>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</si>
  <si>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</si>
  <si>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</si>
  <si>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</si>
  <si>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</si>
  <si>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</si>
  <si>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</si>
  <si>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</si>
  <si>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</si>
  <si>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</si>
  <si>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</si>
  <si>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</si>
  <si>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</si>
  <si>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</si>
  <si>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</si>
  <si>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</si>
  <si>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</si>
  <si>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RHISPX</t>
  </si>
  <si>
    <t xml:space="preserve"> -</t>
  </si>
  <si>
    <t xml:space="preserve">VAUSPX</t>
  </si>
  <si>
    <t xml:space="preserve">CLASPX</t>
  </si>
  <si>
    <t xml:space="preserve">FONANT</t>
  </si>
  <si>
    <t xml:space="preserve">MELSPX</t>
  </si>
  <si>
    <t xml:space="preserve">PHAARU</t>
  </si>
  <si>
    <t xml:space="preserve">RHYRIP</t>
  </si>
  <si>
    <t xml:space="preserve">AUDSPX</t>
  </si>
  <si>
    <t xml:space="preserve">PHOSPX</t>
  </si>
  <si>
    <t xml:space="preserve">STISPX</t>
  </si>
  <si>
    <t xml:space="preserve">CRAFIL</t>
  </si>
  <si>
    <t xml:space="preserve">GOPSPX</t>
  </si>
  <si>
    <t xml:space="preserve">PAASPX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</si>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</sst>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42222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11.1612903225806</v>
      </c>
      <c r="N5" s="48"/>
      <c r="O5" s="49" t="s">
        <v>16</v>
      </c>
      <c r="P5" s="50" t="n">
        <v>10.24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1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72</v>
      </c>
      <c r="C7" s="66" t="n">
        <v>28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19.2000007629395</v>
      </c>
      <c r="C9" s="66" t="n">
        <v>11.1000003814697</v>
      </c>
      <c r="D9" s="82"/>
      <c r="E9" s="82"/>
      <c r="F9" s="83" t="n">
        <f aca="false">($B9*$B$7+$C9*$C$7)/100</f>
        <v>16.9320006561279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14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SUM(B23:B62)</f>
        <v>19.2700000014156</v>
      </c>
      <c r="C20" s="155" t="n">
        <f aca="false">SUM(C23:C62)</f>
        <v>11.21285709925</v>
      </c>
      <c r="D20" s="156"/>
      <c r="E20" s="157" t="s">
        <v>53</v>
      </c>
      <c r="F20" s="158" t="n">
        <f aca="false">($B20*$B$7+$C20*$C$7)/100</f>
        <v>17.0139999888092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13.8744000010192</v>
      </c>
      <c r="C21" s="166" t="n">
        <f aca="false">C20*C7/100</f>
        <v>3.13959998778999</v>
      </c>
      <c r="D21" s="167" t="s">
        <v>56</v>
      </c>
      <c r="E21" s="168"/>
      <c r="F21" s="169" t="n">
        <f aca="false">B21+C21</f>
        <v>17.0139999888092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1</v>
      </c>
      <c r="C23" s="195" t="n">
        <v>0.100000001490116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0.748000000417232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RHISPX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0.00999999977648258</v>
      </c>
      <c r="C24" s="212" t="n">
        <v>0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0.00719999983906746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VAUSPX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0.00999999977648258</v>
      </c>
      <c r="C25" s="212" t="n">
        <v>6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1.68719999983907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CLASPX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4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2.88279999993741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FONANT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0.00999999977648258</v>
      </c>
      <c r="C27" s="212" t="n">
        <v>0.0228570997714996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0.0135999877750874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MELSPX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0.00279999993741512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PHAARU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7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5.04279999993742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RHYRIP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86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AUDSPX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87</v>
      </c>
      <c r="B31" s="211" t="n">
        <v>0.00999999977648258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0.00999999977648258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PHOSPX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88</v>
      </c>
      <c r="B32" s="211" t="n">
        <v>0.00999999977648258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0.00999999977648258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STISPX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16</v>
      </c>
      <c r="B33" s="211" t="n">
        <v>7</v>
      </c>
      <c r="C33" s="212" t="n">
        <v>5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6.44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HILSPX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0.00999999977648258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0.00999999977648258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CRAFIL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0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0.00279999993741512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GOPSPX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91</v>
      </c>
      <c r="B36" s="211" t="n">
        <v>0.200000002980232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0.146800002083182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PAASPX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17.0139999888092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l'Alagnon</v>
      </c>
      <c r="B84" s="175" t="str">
        <f aca="false">C3</f>
        <v>ALAGNON À JOURSAC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14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17.0139999888092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92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93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94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95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96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97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98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99</v>
      </c>
      <c r="S93" s="6"/>
      <c r="T93" s="207" t="str">
        <f aca="false">INDEX($A$23:$A$82,$T$92)</f>
        <v>RHISPX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2024-04-17T19:34:34Z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