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0020" sheetId="1" state="visible" r:id="rId3"/>
  </sheets>
  <definedNames>
    <definedName function="false" hidden="false" localSheetId="0" name="_xlnm.Print_Area" vbProcedure="false">'04030020'!$A$1:$Q$82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<sst xmlns="http://schemas.openxmlformats.org/spreadsheetml/2006/main" count="157" uniqueCount="93">
  <si>
    <t xml:space="preserve">Relevés floristiques aquatiques - IBMR</t>
  </si>
  <si>
    <t xml:space="preserve">AQUABIO</t>
  </si>
  <si>
    <t xml:space="preserve">Pierre PETITCOLIN, Rémy MARCEL</t>
  </si>
  <si>
    <t xml:space="preserve">la Couze Chambon</t>
  </si>
  <si>
    <t xml:space="preserve">COUZE CHAMBON À CHAMBON-SUR-LAC</t>
  </si>
  <si>
    <t xml:space="preserve">04030020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</si>
  <si>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</si>
  <si>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</si>
  <si>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</si>
  <si>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</si>
  <si>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</si>
  <si>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</si>
  <si>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</si>
  <si>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</si>
  <si>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</si>
  <si>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SCAUND</t>
  </si>
  <si>
    <t xml:space="preserve">Faciès dominant</t>
  </si>
  <si>
    <t xml:space="preserve">rapide</t>
  </si>
  <si>
    <t xml:space="preserve">radier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</si>
  <si>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</si>
  <si>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</si>
  <si>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</si>
  <si>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</si>
  <si>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</si>
  <si>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</si>
  <si>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</si>
  <si>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</si>
  <si>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</si>
  <si>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</si>
  <si>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</si>
  <si>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</si>
  <si>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</si>
  <si>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</si>
  <si>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</si>
  <si>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</si>
  <si>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</si>
  <si>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</si>
  <si>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</si>
  <si>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</si>
  <si>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</si>
  <si>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</si>
  <si>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</si>
  <si>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</si>
  <si>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</si>
  <si>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</si>
  <si>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</si>
  <si>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</si>
  <si>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</si>
  <si>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</si>
  <si>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</si>
  <si>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</si>
  <si>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</si>
  <si>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</si>
  <si>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</si>
  <si>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</si>
  <si>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</si>
  <si>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</si>
  <si>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</si>
  <si>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</si>
  <si>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</si>
  <si>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</si>
  <si>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</si>
  <si>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</si>
  <si>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</si>
  <si>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</si>
  <si>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</si>
  <si>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</si>
  <si>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</si>
  <si>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</si>
  <si>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</si>
  <si>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</si>
  <si>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</si>
  <si>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</si>
  <si>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</si>
  <si>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</si>
  <si>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</si>
  <si>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</si>
  <si>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</si>
  <si>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FONANT</t>
  </si>
  <si>
    <t xml:space="preserve"> -</t>
  </si>
  <si>
    <t xml:space="preserve">RHYRIP</t>
  </si>
  <si>
    <t xml:space="preserve">PHOSPX</t>
  </si>
  <si>
    <t xml:space="preserve">BRARIV</t>
  </si>
  <si>
    <t xml:space="preserve">LEASPX</t>
  </si>
  <si>
    <t xml:space="preserve">PAASPX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</si>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</sst>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42942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14.0769230769231</v>
      </c>
      <c r="N5" s="48"/>
      <c r="O5" s="49" t="s">
        <v>15</v>
      </c>
      <c r="P5" s="50" t="n">
        <v>13.2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69</v>
      </c>
      <c r="C7" s="66" t="n">
        <v>31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5</v>
      </c>
      <c r="C9" s="66" t="n">
        <v>0.300000011920929</v>
      </c>
      <c r="D9" s="82"/>
      <c r="E9" s="82"/>
      <c r="F9" s="83" t="n">
        <f aca="false">($B9*$B$7+$C9*$C$7)/100</f>
        <v>3.54300000369549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7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5.03999999910593</v>
      </c>
      <c r="C20" s="155" t="n">
        <f aca="false">SUM(C23:C82)</f>
        <v>0.340000001713634</v>
      </c>
      <c r="D20" s="156"/>
      <c r="E20" s="157" t="s">
        <v>53</v>
      </c>
      <c r="F20" s="158" t="n">
        <f aca="false">($B20*$B$7+$C20*$C$7)/100</f>
        <v>3.58299999991432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3.47759999938309</v>
      </c>
      <c r="C21" s="166" t="n">
        <f aca="false">C20*C7/100</f>
        <v>0.105400000531226</v>
      </c>
      <c r="D21" s="167" t="s">
        <v>56</v>
      </c>
      <c r="E21" s="168"/>
      <c r="F21" s="169" t="n">
        <f aca="false">B21+C21</f>
        <v>3.58299999991432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0.0030999999307096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FONANT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5</v>
      </c>
      <c r="C24" s="212" t="n">
        <v>0.310000002384186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3.5461000007391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RHYRIP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0.0030999999307096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PHOSPX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BRARIV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0.00689999984577298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LEASPX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15</v>
      </c>
      <c r="B28" s="211" t="n">
        <v>0.00999999977648258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0.00689999984577298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SCAUND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0.00689999984577298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PAASPX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3.58299999991432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Couze Chambon</v>
      </c>
      <c r="B84" s="175" t="str">
        <f aca="false">C3</f>
        <v>COUZE CHAMBON À CHAMBON-SUR-LAC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7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3.58299999991432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85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86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87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88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89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90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91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92</v>
      </c>
      <c r="S93" s="6"/>
      <c r="T93" s="207" t="str">
        <f aca="false">INDEX($A$23:$A$82,$T$92)</f>
        <v>FONANT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2024-06-19T17:13:35Z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