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88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'04038800'!$A$1:$O$82</definedName>
    <definedName function="false" hidden="false" localSheetId="0" name="Excel_BuiltIn__FilterDatabase" vbProcedure="false">'04038800'!$A$23:$J$84</definedName>
    <definedName function="false" hidden="false" localSheetId="0" name="NOM" vbProcedure="false">'04038800'!$H$1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<sst xmlns="http://schemas.openxmlformats.org/spreadsheetml/2006/main" count="104" uniqueCount="100">
  <si>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</si>
  <si>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</si>
  <si>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</si>
  <si>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</si>
  <si>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</si>
  <si>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Durolle</t>
  </si>
  <si>
    <t xml:space="preserve">DUROLLE à THIERS</t>
  </si>
  <si>
    <t xml:space="preserve">04038800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</si>
  <si>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</si>
  <si>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</si>
  <si>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</si>
  <si>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</si>
  <si>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</si>
  <si>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</si>
  <si>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</si>
  <si>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</si>
  <si>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</si>
  <si>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</si>
  <si>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</si>
  <si>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</si>
  <si>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</si>
  <si>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</si>
  <si>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</si>
  <si>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</si>
  <si>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</si>
  <si>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</si>
  <si>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</si>
  <si>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</si>
  <si>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</si>
  <si>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</si>
  <si>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</si>
  <si>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</si>
  <si>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</si>
  <si>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</si>
  <si>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</si>
  <si>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</si>
  <si>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</si>
  <si>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</si>
  <si>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</si>
  <si>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</si>
  <si>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</si>
  <si>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</si>
  <si>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</si>
  <si>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</si>
  <si>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</si>
  <si>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</si>
  <si>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</si>
  <si>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</si>
  <si>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</si>
  <si>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</si>
  <si>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</si>
  <si>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</si>
  <si>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</si>
  <si>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</si>
  <si>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</si>
  <si>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</si>
  <si>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</si>
  <si>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</si>
  <si>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</si>
  <si>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(0,710499992966652 %)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</si>
  <si>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</si>
  <si>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</si>
  <si>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</si>
  <si>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</si>
  <si>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</si>
  <si>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</si>
  <si>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</si>
  <si>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</si>
  <si>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</si>
  <si>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</si>
  <si>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</si>
  <si>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</si>
  <si>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</si>
  <si>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</si>
  <si>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</si>
  <si>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</si>
  <si>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</si>
  <si>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</si>
  <si>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</si>
  <si>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GLEHED</t>
  </si>
  <si>
    <t xml:space="preserve">CHIPOL</t>
  </si>
  <si>
    <t xml:space="preserve">FISCRA</t>
  </si>
  <si>
    <t xml:space="preserve">CLASPX</t>
  </si>
  <si>
    <t xml:space="preserve">AMBFLU</t>
  </si>
  <si>
    <t xml:space="preserve">OEDSPX</t>
  </si>
  <si>
    <t xml:space="preserve">AUDSPX</t>
  </si>
  <si>
    <t xml:space="preserve">Newcod</t>
  </si>
  <si>
    <t xml:space="preserve">Paralemanea sp.</t>
  </si>
  <si>
    <t xml:space="preserve">FONANT</t>
  </si>
  <si>
    <t xml:space="preserve">AMBRIP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</si>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</sst>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41810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11.25</v>
      </c>
      <c r="M5" s="52"/>
      <c r="N5" s="53" t="s">
        <v>16</v>
      </c>
      <c r="O5" s="54" t="n">
        <v>9.66666666666667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35</v>
      </c>
      <c r="C7" s="66" t="n">
        <v>65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1.5</v>
      </c>
      <c r="C9" s="86" t="n">
        <v>0.100000001490116</v>
      </c>
      <c r="D9" s="87"/>
      <c r="E9" s="87"/>
      <c r="F9" s="88" t="n">
        <f aca="false">($B9*$B$7+$C9*$C$7)/100</f>
        <v>0.590000000968576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12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1.66599998250604</v>
      </c>
      <c r="C20" s="165" t="n">
        <f aca="false">SUM(C23:C82)</f>
        <v>0.195999998599291</v>
      </c>
      <c r="D20" s="166"/>
      <c r="E20" s="167" t="s">
        <v>53</v>
      </c>
      <c r="F20" s="168" t="n">
        <f aca="false">($B20*$B$7+$C20*$C$7)/100</f>
        <v>0.710499992966652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0.583099993877113</v>
      </c>
      <c r="C21" s="178" t="n">
        <f aca="false">C20*C7/100</f>
        <v>0.127399999089539</v>
      </c>
      <c r="D21" s="110" t="str">
        <f aca="false">IF(F21=0,"",IF((ABS(F21-F19))&gt;(0.2*F21),CONCATENATE(" rec. par taxa (",F21," %) supérieur à 20 % !"),""))</f>
        <v> rec. par taxa (0,710499992966652 %)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0.710499992966652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0.00649999985471368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GLEHED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0.00649999985471368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CHIPOL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FISCRA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0.0034999999217689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CLASPX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AMBFLU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0.0034999999217689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OEDSPX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AUDSPX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>No</v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Newcod</v>
      </c>
      <c r="Z30" s="9" t="str">
        <f aca="false">IF(ISERROR(MATCH(A30,,0)),IF(ISERROR(MATCH(A30,,0)),"",(MATCH(A30,,0))),(MATCH(A30,,0)))</f>
        <v/>
      </c>
      <c r="AA30" s="218"/>
      <c r="AB30" s="220" t="s">
        <v>87</v>
      </c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0.100000001490116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0.0415000003762543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FONANT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16</v>
      </c>
      <c r="B32" s="221" t="n">
        <v>0.300000011920929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0.111500004027039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FONSQU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0.402999997138977</v>
      </c>
      <c r="C33" s="222" t="n">
        <v>0.103000000119209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0.207999999076128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AMBRIP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0.802999973297119</v>
      </c>
      <c r="C34" s="222" t="n">
        <v>0.0130000002682209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0.289499990828335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RHYRIP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Durolle</v>
      </c>
      <c r="B84" s="256" t="str">
        <f aca="false">C3</f>
        <v>DUROLLE à THIERS</v>
      </c>
      <c r="C84" s="257" t="n">
        <f aca="false">A4</f>
        <v>41810</v>
      </c>
      <c r="D84" s="258" t="str">
        <f aca="false">IF(ISERROR(SUM($T$23:$T$82)/SUM($U$23:$U$82)),"",SUM($T$23:$T$82)/SUM($U$23:$U$82))</f>
        <v/>
      </c>
      <c r="E84" s="259" t="n">
        <f aca="false">N13</f>
        <v>12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0.710499992966652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92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93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94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95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96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97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98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99</v>
      </c>
      <c r="R93" s="9"/>
      <c r="S93" s="215" t="str">
        <f aca="false">INDEX($A$23:$A$82,$S$92)</f>
        <v>GLEHED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0">
    <cfRule type="expression" priority="28" aboveAverage="0" equalAverage="0" bottom="0" percent="0" rank="0" text="" dxfId="26">
      <formula>ISTEXT($E30)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2024-04-16T07:09:53Z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