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0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'04039000'!$A$1:$O$82</definedName>
    <definedName function="false" hidden="false" localSheetId="0" name="Excel_BuiltIn__FilterDatabase" vbProcedure="false">'04039000'!$A$23:$J$84</definedName>
    <definedName function="false" hidden="false" localSheetId="0" name="NOM" vbProcedure="false">'04039000'!$H$1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<sst xmlns="http://schemas.openxmlformats.org/spreadsheetml/2006/main" count="112" uniqueCount="108">
  <si>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</si>
  <si>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</si>
  <si>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</si>
  <si>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</si>
  <si>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</si>
  <si>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la Dore</t>
  </si>
  <si>
    <t xml:space="preserve">DORE à DORAT</t>
  </si>
  <si>
    <t xml:space="preserve">04039000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</si>
  <si>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</si>
  <si>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</si>
  <si>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</si>
  <si>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</si>
  <si>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</si>
  <si>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</si>
  <si>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</si>
  <si>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</si>
  <si>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</si>
  <si>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</si>
  <si>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ch. lotique</t>
  </si>
  <si>
    <t xml:space="preserve">autre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</si>
  <si>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</si>
  <si>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</si>
  <si>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</si>
  <si>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</si>
  <si>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</si>
  <si>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</si>
  <si>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</si>
  <si>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</si>
  <si>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</si>
  <si>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</si>
  <si>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</si>
  <si>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</si>
  <si>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</si>
  <si>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</si>
  <si>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</si>
  <si>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</si>
  <si>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</si>
  <si>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</si>
  <si>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</si>
  <si>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</si>
  <si>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</si>
  <si>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</si>
  <si>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</si>
  <si>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</si>
  <si>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</si>
  <si>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</si>
  <si>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</si>
  <si>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</si>
  <si>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</si>
  <si>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</si>
  <si>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</si>
  <si>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</si>
  <si>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</si>
  <si>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</si>
  <si>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</si>
  <si>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</si>
  <si>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</si>
  <si>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</si>
  <si>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</si>
  <si>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(5,03767996281385 %)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</si>
  <si>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</si>
  <si>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</si>
  <si>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</si>
  <si>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</si>
  <si>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</si>
  <si>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</si>
  <si>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</si>
  <si>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</si>
  <si>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</si>
  <si>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</si>
  <si>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</si>
  <si>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</si>
  <si>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</si>
  <si>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</si>
  <si>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</si>
  <si>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</si>
  <si>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</si>
  <si>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</si>
  <si>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</si>
  <si>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LUDGRA</t>
  </si>
  <si>
    <t xml:space="preserve">GLYSPX</t>
  </si>
  <si>
    <t xml:space="preserve">LYSVUL</t>
  </si>
  <si>
    <t xml:space="preserve">FISCRA</t>
  </si>
  <si>
    <t xml:space="preserve">STISPX</t>
  </si>
  <si>
    <t xml:space="preserve">OEDSPX</t>
  </si>
  <si>
    <t xml:space="preserve">ULOSPX</t>
  </si>
  <si>
    <t xml:space="preserve">RORSPX</t>
  </si>
  <si>
    <t xml:space="preserve">Newcod</t>
  </si>
  <si>
    <t xml:space="preserve">Leptolyngbya sp.</t>
  </si>
  <si>
    <t xml:space="preserve">VAUSPX</t>
  </si>
  <si>
    <t xml:space="preserve">LYTSAL</t>
  </si>
  <si>
    <t xml:space="preserve">CALHAM</t>
  </si>
  <si>
    <t xml:space="preserve">RORAMP</t>
  </si>
  <si>
    <t xml:space="preserve">RANFLU</t>
  </si>
  <si>
    <t xml:space="preserve">FONANT</t>
  </si>
  <si>
    <t xml:space="preserve">AMBRIP</t>
  </si>
  <si>
    <t xml:space="preserve">PHAARU</t>
  </si>
  <si>
    <t xml:space="preserve">AUDSPX</t>
  </si>
  <si>
    <t xml:space="preserve">MELSPX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</si>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</sst>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10.3235294117647</v>
      </c>
      <c r="M5" s="52"/>
      <c r="N5" s="53" t="s">
        <v>16</v>
      </c>
      <c r="O5" s="54" t="n">
        <v>9.7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50</v>
      </c>
      <c r="C7" s="66" t="n">
        <v>50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</v>
      </c>
      <c r="C9" s="86" t="n">
        <v>6</v>
      </c>
      <c r="D9" s="87"/>
      <c r="E9" s="87"/>
      <c r="F9" s="88" t="n">
        <f aca="false">($B9*$B$7+$C9*$C$7)/100</f>
        <v>4.5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20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4.0053599216044</v>
      </c>
      <c r="C20" s="165" t="n">
        <f aca="false">SUM(C23:C82)</f>
        <v>6.07000000402331</v>
      </c>
      <c r="D20" s="166"/>
      <c r="E20" s="167" t="s">
        <v>53</v>
      </c>
      <c r="F20" s="168" t="n">
        <f aca="false">($B20*$B$7+$C20*$C$7)/100</f>
        <v>5.03767996281385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2.0026799608022</v>
      </c>
      <c r="C21" s="178" t="n">
        <f aca="false">C20*C7/100</f>
        <v>3.03500000201166</v>
      </c>
      <c r="D21" s="110" t="str">
        <f aca="false">IF(F21=0,"",IF((ABS(F21-F19))&gt;(0.2*F21),CONCATENATE(" rec. par taxa (",F21," %) supérieur à 20 % !"),""))</f>
        <v> rec. par taxa (5,03767996281385 %)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5.03767996281385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0.00499999988824129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LUDGRA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0.00499999988824129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GLYSPX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0.00499999988824129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LYSVUL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0.00499999988824129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FISCRA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0.00499999988824129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STISPX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0.00499999988824129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OEDSPX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0.00499999988824129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ULOSPX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0.00499999988824129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RORSPX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0.00499999988824129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>No</v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Newcod</v>
      </c>
      <c r="Z31" s="9" t="str">
        <f aca="false">IF(ISERROR(MATCH(A31,,0)),IF(ISERROR(MATCH(A31,,0)),"",(MATCH(A31,,0))),(MATCH(A31,,0)))</f>
        <v/>
      </c>
      <c r="AA31" s="218"/>
      <c r="AB31" s="220" t="s">
        <v>88</v>
      </c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0.00499999988824129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VAUSPX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0.00999999977648258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LYTSAL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0.209999993443489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0.109999996609986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CALHAM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RORAMP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0.200000002980232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0.100000001490116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RANFLU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0.200000002980232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0.100000001490116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FONANT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16</v>
      </c>
      <c r="B38" s="221" t="n">
        <v>0.300000011920929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0.150000005960464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LEASPX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0.300000011920929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0.155000005848706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AMBRIP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0.400000005960465</v>
      </c>
      <c r="C40" s="222" t="n">
        <v>0.800000011920929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0.600000008940697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PHAARU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97</v>
      </c>
      <c r="B41" s="221" t="n">
        <v>0.5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0.25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AUDSPX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98</v>
      </c>
      <c r="B42" s="221" t="n">
        <v>2.00535988807678</v>
      </c>
      <c r="C42" s="222" t="n">
        <v>5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3.50267994403839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MELSPX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99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Dore</v>
      </c>
      <c r="B84" s="256" t="str">
        <f aca="false">C3</f>
        <v>DORE à DORAT</v>
      </c>
      <c r="C84" s="257" t="n">
        <f aca="false">A4</f>
        <v>41456</v>
      </c>
      <c r="D84" s="258" t="str">
        <f aca="false">IF(ISERROR(SUM($T$23:$T$82)/SUM($U$23:$U$82)),"",SUM($T$23:$T$82)/SUM($U$23:$U$82))</f>
        <v/>
      </c>
      <c r="E84" s="259" t="n">
        <f aca="false">N13</f>
        <v>20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5.03767996281385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100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101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102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103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104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105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106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107</v>
      </c>
      <c r="R93" s="9"/>
      <c r="S93" s="215" t="str">
        <f aca="false">INDEX($A$23:$A$82,$S$92)</f>
        <v>LUDGRA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1">
    <cfRule type="expression" priority="28" aboveAverage="0" equalAverage="0" bottom="0" percent="0" rank="0" text="" dxfId="26">
      <formula>ISTEXT($E31)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