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21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'04042100'!$A$1:$O$82</definedName>
    <definedName function="false" hidden="false" localSheetId="0" name="Excel_BuiltIn__FilterDatabase" vbProcedure="false">'04042100'!$A$23:$J$84</definedName>
    <definedName function="false" hidden="false" localSheetId="0" name="NOM" vbProcedure="false">'04042100'!$H$1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<sst xmlns="http://schemas.openxmlformats.org/spreadsheetml/2006/main" count="101" uniqueCount="97">
  <si>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</si>
  <si>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</si>
  <si>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</si>
  <si>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Jérôme SIMON</t>
  </si>
  <si>
    <t xml:space="preserve">conforme AFNOR T90-395 oct. 2003</t>
  </si>
  <si>
    <t xml:space="preserve">la Bouble</t>
  </si>
  <si>
    <t xml:space="preserve">BOUBLE à CHAREIL-CINTRAT</t>
  </si>
  <si>
    <t xml:space="preserve">04042100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</si>
  <si>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</si>
  <si>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</si>
  <si>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</si>
  <si>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</si>
  <si>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</si>
  <si>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</si>
  <si>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</si>
  <si>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</si>
  <si>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</si>
  <si>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</si>
  <si>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</si>
  <si>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</si>
  <si>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</si>
  <si>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</si>
  <si>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</si>
  <si>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</si>
  <si>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</si>
  <si>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</si>
  <si>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</si>
  <si>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</si>
  <si>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</si>
  <si>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</si>
  <si>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</si>
  <si>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</si>
  <si>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</si>
  <si>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</si>
  <si>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</si>
  <si>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</si>
  <si>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</si>
  <si>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</si>
  <si>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</si>
  <si>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</si>
  <si>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</si>
  <si>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</si>
  <si>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</si>
  <si>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</si>
  <si>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</si>
  <si>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</si>
  <si>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</si>
  <si>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</si>
  <si>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</si>
  <si>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</si>
  <si>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</si>
  <si>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</si>
  <si>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</si>
  <si>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</si>
  <si>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</si>
  <si>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</si>
  <si>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</si>
  <si>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</si>
  <si>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</si>
  <si>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(31,7129328132421 %)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</si>
  <si>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</si>
  <si>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</si>
  <si>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</si>
  <si>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</si>
  <si>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</si>
  <si>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</si>
  <si>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</si>
  <si>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</si>
  <si>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</si>
  <si>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</si>
  <si>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</si>
  <si>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</si>
  <si>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</si>
  <si>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</si>
  <si>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</si>
  <si>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</si>
  <si>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</si>
  <si>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</si>
  <si>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</si>
  <si>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SOADUL</t>
  </si>
  <si>
    <t xml:space="preserve">AMBRIP</t>
  </si>
  <si>
    <t xml:space="preserve">LYCEUR</t>
  </si>
  <si>
    <t xml:space="preserve">STISPX</t>
  </si>
  <si>
    <t xml:space="preserve">HILSPX</t>
  </si>
  <si>
    <t xml:space="preserve">POATRI</t>
  </si>
  <si>
    <t xml:space="preserve">PHAARU</t>
  </si>
  <si>
    <t xml:space="preserve">MELSPX</t>
  </si>
  <si>
    <t xml:space="preserve">CLASPX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</si>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</sst>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10.304347826087</v>
      </c>
      <c r="M5" s="52"/>
      <c r="N5" s="53" t="s">
        <v>16</v>
      </c>
      <c r="O5" s="54" t="n">
        <v>9.4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67</v>
      </c>
      <c r="C7" s="66" t="n">
        <v>33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30</v>
      </c>
      <c r="C9" s="86" t="n">
        <v>35</v>
      </c>
      <c r="D9" s="87"/>
      <c r="E9" s="87"/>
      <c r="F9" s="88" t="n">
        <f aca="false">($B9*$B$7+$C9*$C$7)/100</f>
        <v>31.65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10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29.0398903265595</v>
      </c>
      <c r="C20" s="165" t="n">
        <f aca="false">SUM(C23:C82)</f>
        <v>37.1400190740824</v>
      </c>
      <c r="D20" s="166"/>
      <c r="E20" s="167" t="s">
        <v>53</v>
      </c>
      <c r="F20" s="168" t="n">
        <f aca="false">($B20*$B$7+$C20*$C$7)/100</f>
        <v>31.7129328132421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19.4567265187949</v>
      </c>
      <c r="C21" s="178" t="n">
        <f aca="false">C20*C7/100</f>
        <v>12.2562062944472</v>
      </c>
      <c r="D21" s="110" t="str">
        <f aca="false">IF(F21=0,"",IF((ABS(F21-F19))&gt;(0.2*F21),CONCATENATE(" rec. par taxa (",F21," %) supérieur à 20 % !"),""))</f>
        <v> rec. par taxa (31,7129328132421 %)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31.7129328132421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0.00329999992623925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SOADUL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0.00329999992623925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AMBRIP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0.00329999992623925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LYCEUR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0.00669999985024333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STISPX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0.00669999985024333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HILSPX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POATRI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0.100000001490116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0.0397000003419816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PHAARU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7.10908985137939</v>
      </c>
      <c r="C30" s="222" t="n">
        <v>9.58181953430176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7.92509064674377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MELSPX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10.9454002380371</v>
      </c>
      <c r="C31" s="222" t="n">
        <v>13.7090997695923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11.8574210834503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CLASPX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16</v>
      </c>
      <c r="B32" s="221" t="n">
        <v>10.9454002380371</v>
      </c>
      <c r="C32" s="222" t="n">
        <v>13.7090997695923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11.8574210834503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DIASPX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Bouble</v>
      </c>
      <c r="B84" s="256" t="str">
        <f aca="false">C3</f>
        <v>BOUBLE à CHAREIL-CINTRAT</v>
      </c>
      <c r="C84" s="257" t="n">
        <f aca="false">A4</f>
        <v>41454</v>
      </c>
      <c r="D84" s="258" t="str">
        <f aca="false">IF(ISERROR(SUM($T$23:$T$82)/SUM($U$23:$U$82)),"",SUM($T$23:$T$82)/SUM($U$23:$U$82))</f>
        <v/>
      </c>
      <c r="E84" s="259" t="n">
        <f aca="false">N13</f>
        <v>10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31.7129328132421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96</v>
      </c>
      <c r="R93" s="9"/>
      <c r="S93" s="215" t="str">
        <f aca="false">INDEX($A$23:$A$82,$S$92)</f>
        <v>SOADUL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2024-04-09T21:38:18Z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