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6011" sheetId="1" state="visible" r:id="rId3"/>
  </sheets>
  <definedNames>
    <definedName function="false" hidden="false" localSheetId="0" name="_xlnm.Print_Area" vbProcedure="false">'04406011'!$A$1:$O$82</definedName>
    <definedName function="false" hidden="false" localSheetId="0" name="Cf." vbProcedure="false"/>
    <definedName function="false" hidden="false" localSheetId="0" name="NOM" vbProcedure="false">'04406011'!$H$1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<sst xmlns="http://schemas.openxmlformats.org/spreadsheetml/2006/main" count="106" uniqueCount="102">
  <si>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</si>
  <si>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</si>
  <si>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</si>
  <si>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</si>
  <si>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</si>
  <si>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le Bonson</t>
  </si>
  <si>
    <t xml:space="preserve">R BONSON A SAINT-JUST-SAINT-RAMBERT</t>
  </si>
  <si>
    <t xml:space="preserve">04406011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</si>
  <si>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</si>
  <si>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</si>
  <si>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</si>
  <si>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</si>
  <si>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</si>
  <si>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</si>
  <si>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</si>
  <si>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</si>
  <si>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</si>
  <si>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</si>
  <si>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</si>
  <si>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</si>
  <si>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</si>
  <si>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</si>
  <si>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</si>
  <si>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</si>
  <si>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</si>
  <si>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</si>
  <si>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</si>
  <si>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</si>
  <si>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</si>
  <si>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</si>
  <si>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</si>
  <si>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</si>
  <si>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</si>
  <si>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</si>
  <si>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</si>
  <si>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</si>
  <si>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</si>
  <si>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</si>
  <si>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</si>
  <si>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</si>
  <si>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</si>
  <si>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</si>
  <si>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</si>
  <si>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</si>
  <si>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</si>
  <si>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</si>
  <si>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</si>
  <si>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</si>
  <si>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</si>
  <si>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</si>
  <si>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</si>
  <si>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</si>
  <si>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</si>
  <si>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</si>
  <si>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</si>
  <si>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</si>
  <si>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</si>
  <si>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</si>
  <si>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(0,0904999979771674 %)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</si>
  <si>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</si>
  <si>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</si>
  <si>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</si>
  <si>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</si>
  <si>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</si>
  <si>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</si>
  <si>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</si>
  <si>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</si>
  <si>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</si>
  <si>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</si>
  <si>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</si>
  <si>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</si>
  <si>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</si>
  <si>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</si>
  <si>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</si>
  <si>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</si>
  <si>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</si>
  <si>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</si>
  <si>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</si>
  <si>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RANREP</t>
  </si>
  <si>
    <t xml:space="preserve">POLSPX</t>
  </si>
  <si>
    <t xml:space="preserve">PHAARU</t>
  </si>
  <si>
    <t xml:space="preserve">AGRSTO</t>
  </si>
  <si>
    <t xml:space="preserve">Cf.</t>
  </si>
  <si>
    <t xml:space="preserve">CHIPOL</t>
  </si>
  <si>
    <t xml:space="preserve">newcod</t>
  </si>
  <si>
    <t xml:space="preserve">Gongrosira sp</t>
  </si>
  <si>
    <t xml:space="preserve">RHYRIP</t>
  </si>
  <si>
    <t xml:space="preserve">FONANT</t>
  </si>
  <si>
    <t xml:space="preserve">FISCRA</t>
  </si>
  <si>
    <t xml:space="preserve">EURSPX</t>
  </si>
  <si>
    <t xml:space="preserve">AMBRIP</t>
  </si>
  <si>
    <t xml:space="preserve">LEASPX</t>
  </si>
  <si>
    <t xml:space="preserve">HILSPX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</si>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</sst>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11.8571428571429</v>
      </c>
      <c r="M5" s="52"/>
      <c r="N5" s="53"/>
      <c r="O5" s="54" t="n">
        <v>11.3333333333333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30</v>
      </c>
      <c r="C7" s="66" t="n">
        <v>70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0.00999999977648258</v>
      </c>
      <c r="C9" s="85" t="n">
        <v>0.00999999977648258</v>
      </c>
      <c r="D9" s="86"/>
      <c r="E9" s="86"/>
      <c r="F9" s="87" t="n">
        <f aca="false">($B9*$B$7+$C9*$C$7)/100</f>
        <v>0.00999999977648258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13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0.0799999982118607</v>
      </c>
      <c r="C20" s="164" t="n">
        <f aca="false">SUM(C23:C82)</f>
        <v>0.0949999978765845</v>
      </c>
      <c r="D20" s="165"/>
      <c r="E20" s="166" t="s">
        <v>52</v>
      </c>
      <c r="F20" s="167" t="n">
        <f aca="false">($B20*$B$7+$C20*$C$7)/100</f>
        <v>0.0904999979771674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0.0239999994635582</v>
      </c>
      <c r="C21" s="177" t="n">
        <f aca="false">C20*C7/100</f>
        <v>0.0664999985136092</v>
      </c>
      <c r="D21" s="109" t="str">
        <f aca="false">IF(F21=0,"",IF((ABS(F21-F19))&gt;(0.2*F21),CONCATENATE(" rec. par taxa (",F21," %) supérieur à 20 % !"),""))</f>
        <v> rec. par taxa (0,0904999979771674 %)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0.0904999979771674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0.00699999984353781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RANREP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0.00699999984353781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POLSPX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0.00699999984353781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1</v>
      </c>
      <c r="W25" s="217"/>
      <c r="Y25" s="215" t="str">
        <f aca="false">IF(A25="new.cod","NEWCOD",IF(AND((Z25=""),ISTEXT(A25)),A25,IF(Z25="","",INDEX(,Z25))))</f>
        <v>PHAARU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0.00699999984353781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 t="s">
        <v>82</v>
      </c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1</v>
      </c>
      <c r="W26" s="217"/>
      <c r="Y26" s="215" t="str">
        <f aca="false">IF(A26="new.cod","NEWCOD",IF(AND((Z26=""),ISTEXT(A26)),A26,IF(Z26="","",INDEX(,Z26))))</f>
        <v>AGRSTO</v>
      </c>
      <c r="Z26" s="9" t="str">
        <f aca="false">IF(ISERROR(MATCH(A26,,0)),IF(ISERROR(MATCH(A26,,0)),"",(MATCH(A26,,0))),(MATCH(A26,,0)))</f>
        <v/>
      </c>
      <c r="AA26" s="218" t="s">
        <v>82</v>
      </c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0.00699999984353781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2</v>
      </c>
      <c r="W27" s="217"/>
      <c r="Y27" s="215" t="str">
        <f aca="false">IF(A27="new.cod","NEWCOD",IF(AND((Z27=""),ISTEXT(A27)),A27,IF(Z27="","",INDEX(,Z27))))</f>
        <v>CHIPOL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0.00299999993294477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218"/>
      <c r="AB28" s="220" t="s">
        <v>85</v>
      </c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0.00999999977648258</v>
      </c>
      <c r="C29" s="222" t="n">
        <v>0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0.00299999993294477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1</v>
      </c>
      <c r="W29" s="217"/>
      <c r="Y29" s="215" t="str">
        <f aca="false">IF(A29="new.cod","NEWCOD",IF(AND((Z29=""),ISTEXT(A29)),A29,IF(Z29="","",INDEX(,Z29))))</f>
        <v>RHYRIP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1</v>
      </c>
      <c r="W30" s="217"/>
      <c r="Y30" s="215" t="str">
        <f aca="false">IF(A30="new.cod","NEWCOD",IF(AND((Z30=""),ISTEXT(A30)),A30,IF(Z30="","",INDEX(,Z30))))</f>
        <v>FONANT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0.00299999993294477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FISCRA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0.0149999996647239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0.0134999996982515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0</v>
      </c>
      <c r="W32" s="217"/>
      <c r="Y32" s="215" t="str">
        <f aca="false">IF(A32="new.cod","NEWCOD",IF(AND((Z32=""),ISTEXT(A32)),A32,IF(Z32="","",INDEX(,Z32))))</f>
        <v>EURSPX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0.00999999977648258</v>
      </c>
      <c r="C33" s="222" t="n">
        <v>0.00999999977648258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0.00999999977648258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AMBRIP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0.00299999993294477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LEASPX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0.00999999977648258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0.00999999977648258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2</v>
      </c>
      <c r="W35" s="217"/>
      <c r="Y35" s="215" t="str">
        <f aca="false">IF(A35="new.cod","NEWCOD",IF(AND((Z35=""),ISTEXT(A35)),A35,IF(Z35="","",INDEX(,Z35))))</f>
        <v>HILSPX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93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Bonson</v>
      </c>
      <c r="B84" s="253" t="str">
        <f aca="false">C3</f>
        <v>R BONSON A SAINT-JUST-SAINT-RAMBERT</v>
      </c>
      <c r="C84" s="254" t="n">
        <f aca="false">A4</f>
        <v>41101</v>
      </c>
      <c r="D84" s="255" t="str">
        <f aca="false">IF(ISERROR(SUM($T$23:$T$82)/SUM($U$23:$U$82)),"",SUM($T$23:$T$82)/SUM($U$23:$U$82))</f>
        <v/>
      </c>
      <c r="E84" s="256" t="n">
        <f aca="false">N13</f>
        <v>13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0.0904999979771674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94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98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101</v>
      </c>
      <c r="R93" s="9"/>
      <c r="S93" s="215" t="str">
        <f aca="false">INDEX($A$23:$A$82,$S$92)</f>
        <v>RANREP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8">
    <cfRule type="expression" priority="28" aboveAverage="0" equalAverage="0" bottom="0" percent="0" rank="0" text="" dxfId="26">
      <formula>ISTEXT($E28)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2024-03-14T21:51:56Z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