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<sst xmlns="http://schemas.openxmlformats.org/spreadsheetml/2006/main" count="6473" uniqueCount="5307">
  <si>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</si>
  <si>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</si>
  <si>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</si>
  <si>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</si>
  <si>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</si>
  <si>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</si>
  <si>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</si>
  <si>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</si>
  <si>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</si>
  <si>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</si>
  <si>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</si>
  <si>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</si>
  <si>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</si>
  <si>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</si>
  <si>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</si>
  <si>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</si>
  <si>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</si>
  <si>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</si>
  <si>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</si>
  <si>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</si>
  <si>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</si>
  <si>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</si>
  <si>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</si>
  <si>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</si>
  <si>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</si>
  <si>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</si>
  <si>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</si>
  <si>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</si>
  <si>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</si>
  <si>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</si>
  <si>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</si>
  <si>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</si>
  <si>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</si>
  <si>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</si>
  <si>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</si>
  <si>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</si>
  <si>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</si>
  <si>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</si>
  <si>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</si>
  <si>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</si>
  <si>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</si>
  <si>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</si>
  <si>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</si>
  <si>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</si>
  <si>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</si>
  <si>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</si>
  <si>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</si>
  <si>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</si>
  <si>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</si>
  <si>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</si>
  <si>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</si>
  <si>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</si>
  <si>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</si>
  <si>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</si>
  <si>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</si>
  <si>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</si>
  <si>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</si>
  <si>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</si>
  <si>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</si>
  <si>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</si>
  <si>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</si>
  <si>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</si>
  <si>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</si>
  <si>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</si>
  <si>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</si>
  <si>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</si>
  <si>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</si>
  <si>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</si>
  <si>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</si>
  <si>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</si>
  <si>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</si>
  <si>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</si>
  <si>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</si>
  <si>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</si>
  <si>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</si>
  <si>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</si>
  <si>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</si>
  <si>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</si>
  <si>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</si>
  <si>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</si>
  <si>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</si>
  <si>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</si>
  <si>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</si>
  <si>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</si>
  <si>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</si>
  <si>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</si>
  <si>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</si>
  <si>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</si>
  <si>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</si>
  <si>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</si>
  <si>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</si>
  <si>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</si>
  <si>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</si>
  <si>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</si>
  <si>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</si>
  <si>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</si>
  <si>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</si>
  <si>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</si>
  <si>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</si>
  <si>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</si>
  <si>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</si>
  <si>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</si>
  <si>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</si>
  <si>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</si>
  <si>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</si>
  <si>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</si>
  <si>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</si>
  <si>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</si>
  <si>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</si>
  <si>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</si>
  <si>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</si>
  <si>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</si>
  <si>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</si>
  <si>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</si>
  <si>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</si>
  <si>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</si>
  <si>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</si>
  <si>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</si>
  <si>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</si>
  <si>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</si>
  <si>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</si>
  <si>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</si>
  <si>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</si>
  <si>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</si>
  <si>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</si>
  <si>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</si>
  <si>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</si>
  <si>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</si>
  <si>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</si>
  <si>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</si>
  <si>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</si>
  <si>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</si>
  <si>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</si>
  <si>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</si>
  <si>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</si>
  <si>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</si>
  <si>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</si>
  <si>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</si>
  <si>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</si>
  <si>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</si>
  <si>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</si>
  <si>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</si>
  <si>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</si>
  <si>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</si>
  <si>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</si>
  <si>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</si>
  <si>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</si>
  <si>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</si>
  <si>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</si>
  <si>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</si>
  <si>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</si>
  <si>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</si>
  <si>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</si>
  <si>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</si>
  <si>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</si>
  <si>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</si>
  <si>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</si>
  <si>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</si>
  <si>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</si>
  <si>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</si>
  <si>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</si>
  <si>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</si>
  <si>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</si>
  <si>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</si>
  <si>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</si>
  <si>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</si>
  <si>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</si>
  <si>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</si>
  <si>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</si>
  <si>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</si>
  <si>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</si>
  <si>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</si>
  <si>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</si>
  <si>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</si>
  <si>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</si>
  <si>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</si>
  <si>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</si>
  <si>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</si>
  <si>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</si>
  <si>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</si>
  <si>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</si>
  <si>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</si>
  <si>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</si>
  <si>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</si>
  <si>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</si>
  <si>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</si>
  <si>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</si>
  <si>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</si>
  <si>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</si>
  <si>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</si>
  <si>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</si>
  <si>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</si>
  <si>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</si>
  <si>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</si>
  <si>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</si>
  <si>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</si>
  <si>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</si>
  <si>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</si>
  <si>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</si>
  <si>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</si>
  <si>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</si>
  <si>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</si>
  <si>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</si>
  <si>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</si>
  <si>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</si>
  <si>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</si>
  <si>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</si>
  <si>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</si>
  <si>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</si>
  <si>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</si>
  <si>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</si>
  <si>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</si>
  <si>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</si>
  <si>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</si>
  <si>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</si>
  <si>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</si>
  <si>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</si>
  <si>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</si>
  <si>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</si>
  <si>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</si>
  <si>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</si>
  <si>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</si>
  <si>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</si>
  <si>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</si>
  <si>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</si>
  <si>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</si>
  <si>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</si>
  <si>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</si>
  <si>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</si>
  <si>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</si>
  <si>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</si>
  <si>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</si>
  <si>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</si>
  <si>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</si>
  <si>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</si>
  <si>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</si>
  <si>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</si>
  <si>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</si>
  <si>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</si>
  <si>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</si>
  <si>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</si>
  <si>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</si>
  <si>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</si>
  <si>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</si>
  <si>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</si>
  <si>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</si>
  <si>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</si>
  <si>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</si>
  <si>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</si>
  <si>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</si>
  <si>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</si>
  <si>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</si>
  <si>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</si>
  <si>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</si>
  <si>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</si>
  <si>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</si>
  <si>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</si>
  <si>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</si>
  <si>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</si>
  <si>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</si>
  <si>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</si>
  <si>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</si>
  <si>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</si>
  <si>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</si>
  <si>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</si>
  <si>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</si>
  <si>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</si>
  <si>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</si>
  <si>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</si>
  <si>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</si>
  <si>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</si>
  <si>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</si>
  <si>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</si>
  <si>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</si>
  <si>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</si>
  <si>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</si>
  <si>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</si>
  <si>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</si>
  <si>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</si>
  <si>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</si>
  <si>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</si>
  <si>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</si>
  <si>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</si>
  <si>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</si>
  <si>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</si>
  <si>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</si>
  <si>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</si>
  <si>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</si>
  <si>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</si>
  <si>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</si>
  <si>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</si>
  <si>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</si>
  <si>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</si>
  <si>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</si>
  <si>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</si>
  <si>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</si>
  <si>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</si>
  <si>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</si>
  <si>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</si>
  <si>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</si>
  <si>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</si>
  <si>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</si>
  <si>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</si>
  <si>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</si>
  <si>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</si>
  <si>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</si>
  <si>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</si>
  <si>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</si>
  <si>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</si>
  <si>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</si>
  <si>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</si>
  <si>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</si>
  <si>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</si>
  <si>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</si>
  <si>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</si>
  <si>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</si>
  <si>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</si>
  <si>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</si>
  <si>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</si>
  <si>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</si>
  <si>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</si>
  <si>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</si>
  <si>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</si>
  <si>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</si>
  <si>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</si>
  <si>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</si>
  <si>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</si>
  <si>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</si>
  <si>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</si>
  <si>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</si>
  <si>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</si>
  <si>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</si>
  <si>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</si>
  <si>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</si>
  <si>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</si>
  <si>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</si>
  <si>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</si>
  <si>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</si>
  <si>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</si>
  <si>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</si>
  <si>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</si>
  <si>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</si>
  <si>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</si>
  <si>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</si>
  <si>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</si>
  <si>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</si>
  <si>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</si>
  <si>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</si>
  <si>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</si>
  <si>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</si>
  <si>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</si>
  <si>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</si>
  <si>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</si>
  <si>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</si>
  <si>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</si>
  <si>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</si>
  <si>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</si>
  <si>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</si>
  <si>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</si>
  <si>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</si>
  <si>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</si>
  <si>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</si>
  <si>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</si>
  <si>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</si>
  <si>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</si>
  <si>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</si>
  <si>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</si>
  <si>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</si>
  <si>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</si>
  <si>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</si>
  <si>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</si>
  <si>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</si>
  <si>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</si>
  <si>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</si>
  <si>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</si>
  <si>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</si>
  <si>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</si>
  <si>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</si>
  <si>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</si>
  <si>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</si>
  <si>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</si>
  <si>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</si>
  <si>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</si>
  <si>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</si>
  <si>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</si>
  <si>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</si>
  <si>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</si>
  <si>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</si>
  <si>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</si>
  <si>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</si>
  <si>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</si>
  <si>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</si>
  <si>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</si>
  <si>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</si>
  <si>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</si>
  <si>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</si>
  <si>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</si>
  <si>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</si>
  <si>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</si>
  <si>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</si>
  <si>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</si>
  <si>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</si>
  <si>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</si>
  <si>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</si>
  <si>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</si>
  <si>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</si>
  <si>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</si>
  <si>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</si>
  <si>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</si>
  <si>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</si>
  <si>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</si>
  <si>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</si>
  <si>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</si>
  <si>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</si>
  <si>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</si>
  <si>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</si>
  <si>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</si>
  <si>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</si>
  <si>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</si>
  <si>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</si>
  <si>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</si>
  <si>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</si>
  <si>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</si>
  <si>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</si>
  <si>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</si>
  <si>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</si>
  <si>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</si>
  <si>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</si>
  <si>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</si>
  <si>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</si>
  <si>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</si>
  <si>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</si>
  <si>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</si>
  <si>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</si>
  <si>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</si>
  <si>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</si>
  <si>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</si>
  <si>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</si>
  <si>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</si>
  <si>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</si>
  <si>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</si>
  <si>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</si>
  <si>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</si>
  <si>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</si>
  <si>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</si>
  <si>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</si>
  <si>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</si>
  <si>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</si>
  <si>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</si>
  <si>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</si>
  <si>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</si>
  <si>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</si>
  <si>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</si>
  <si>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</si>
  <si>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</si>
  <si>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</si>
  <si>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</si>
  <si>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</si>
  <si>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</si>
  <si>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</si>
  <si>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</si>
  <si>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</si>
  <si>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</si>
  <si>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</si>
  <si>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</si>
  <si>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</si>
  <si>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</si>
  <si>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</si>
  <si>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</si>
  <si>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</si>
  <si>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</si>
  <si>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</si>
  <si>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</si>
  <si>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</si>
  <si>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</si>
  <si>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</si>
  <si>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</si>
  <si>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</si>
  <si>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</si>
  <si>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</si>
  <si>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</si>
  <si>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</si>
  <si>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</si>
  <si>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</si>
  <si>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</si>
  <si>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</si>
  <si>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</si>
  <si>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</si>
  <si>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</si>
  <si>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</si>
  <si>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</si>
  <si>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</si>
  <si>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</si>
  <si>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</si>
  <si>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</si>
  <si>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</si>
  <si>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</si>
  <si>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</si>
  <si>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</si>
  <si>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</si>
  <si>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</si>
  <si>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</si>
  <si>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</si>
  <si>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</si>
  <si>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</si>
  <si>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</si>
  <si>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</si>
  <si>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</si>
  <si>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</si>
  <si>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</si>
  <si>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</si>
  <si>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</si>
  <si>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</si>
  <si>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</si>
  <si>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</si>
  <si>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</si>
  <si>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</si>
  <si>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</si>
  <si>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</si>
  <si>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</si>
  <si>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</si>
  <si>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</si>
  <si>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</si>
  <si>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</si>
  <si>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</si>
  <si>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</si>
  <si>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</si>
  <si>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</si>
  <si>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</si>
  <si>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</si>
  <si>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</si>
  <si>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</si>
  <si>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</si>
  <si>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</si>
  <si>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</si>
  <si>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</si>
  <si>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</si>
  <si>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</si>
  <si>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</si>
  <si>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</si>
  <si>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</si>
  <si>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</si>
  <si>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</si>
  <si>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</si>
  <si>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</si>
  <si>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</si>
  <si>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</si>
  <si>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</si>
  <si>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</si>
  <si>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</si>
  <si>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</si>
  <si>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</si>
  <si>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</si>
  <si>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</si>
  <si>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</si>
  <si>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</si>
  <si>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</si>
  <si>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</si>
  <si>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</si>
  <si>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</si>
  <si>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</si>
  <si>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</si>
  <si>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</si>
  <si>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</si>
  <si>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</si>
  <si>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</si>
  <si>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</si>
  <si>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</si>
  <si>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</si>
  <si>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</si>
  <si>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</si>
  <si>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</si>
  <si>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</si>
  <si>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</si>
  <si>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</si>
  <si>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</si>
  <si>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</si>
  <si>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</si>
  <si>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</si>
  <si>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</si>
  <si>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</si>
  <si>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</si>
  <si>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</si>
  <si>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</si>
  <si>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</si>
  <si>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</si>
  <si>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</si>
  <si>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</si>
  <si>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</si>
  <si>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</si>
  <si>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</si>
  <si>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</si>
  <si>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</si>
  <si>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</si>
  <si>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</si>
  <si>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</si>
  <si>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</si>
  <si>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</si>
  <si>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</si>
  <si>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</si>
  <si>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</si>
  <si>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</si>
  <si>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</si>
  <si>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</si>
  <si>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</si>
  <si>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</si>
  <si>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</si>
  <si>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</si>
  <si>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</si>
  <si>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</si>
  <si>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</si>
  <si>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</si>
  <si>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</si>
  <si>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</si>
  <si>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</si>
  <si>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</si>
  <si>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</si>
  <si>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</si>
  <si>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</si>
  <si>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</si>
  <si>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</si>
  <si>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</si>
  <si>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</si>
  <si>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</si>
  <si>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</si>
  <si>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</si>
  <si>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</si>
  <si>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</si>
  <si>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</si>
  <si>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</si>
  <si>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</si>
  <si>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</si>
  <si>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</si>
  <si>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</si>
  <si>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</si>
  <si>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</si>
  <si>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</si>
  <si>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</si>
  <si>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</si>
  <si>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</si>
  <si>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</si>
  <si>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</si>
  <si>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</si>
  <si>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</si>
  <si>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</si>
  <si>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</si>
  <si>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</si>
  <si>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</si>
  <si>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</si>
  <si>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</si>
  <si>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</si>
  <si>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</si>
  <si>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</si>
  <si>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</si>
  <si>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</si>
  <si>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</si>
  <si>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</si>
  <si>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</si>
  <si>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</si>
  <si>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</si>
  <si>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</si>
  <si>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</si>
  <si>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</si>
  <si>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</si>
  <si>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</si>
  <si>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</si>
  <si>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</si>
  <si>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</si>
  <si>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</si>
  <si>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</si>
  <si>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</si>
  <si>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</si>
  <si>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</si>
  <si>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</si>
  <si>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</si>
  <si>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</si>
  <si>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</si>
  <si>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</si>
  <si>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</si>
  <si>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</si>
  <si>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</si>
  <si>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</si>
  <si>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</si>
  <si>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</si>
  <si>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</si>
  <si>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</si>
  <si>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</si>
  <si>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</si>
  <si>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</si>
  <si>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</si>
  <si>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</si>
  <si>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</si>
  <si>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</si>
  <si>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</si>
  <si>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</si>
  <si>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</si>
  <si>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</si>
  <si>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</si>
  <si>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</si>
  <si>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</si>
  <si>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</si>
  <si>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</si>
  <si>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</si>
  <si>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</si>
  <si>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</si>
  <si>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</si>
  <si>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</si>
  <si>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</si>
  <si>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</si>
  <si>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</si>
  <si>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</si>
  <si>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</si>
  <si>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</si>
  <si>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</si>
  <si>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</si>
  <si>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</si>
  <si>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</si>
  <si>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</si>
  <si>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</si>
  <si>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</si>
  <si>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</si>
  <si>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</si>
  <si>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</si>
  <si>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</si>
  <si>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</si>
  <si>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</si>
  <si>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</si>
  <si>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</si>
  <si>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</si>
  <si>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</si>
  <si>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</si>
  <si>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</si>
  <si>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</si>
  <si>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</si>
  <si>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</si>
  <si>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</si>
  <si>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</si>
  <si>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</si>
  <si>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</si>
  <si>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</si>
  <si>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</si>
  <si>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</si>
  <si>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</si>
  <si>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</si>
  <si>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</si>
  <si>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</si>
  <si>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</si>
  <si>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</si>
  <si>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</si>
  <si>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</si>
  <si>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</si>
  <si>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</si>
  <si>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</si>
  <si>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</si>
  <si>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</si>
  <si>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</si>
  <si>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</si>
  <si>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</si>
  <si>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</si>
  <si>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</si>
  <si>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</si>
  <si>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</si>
  <si>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</si>
  <si>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</si>
  <si>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</si>
  <si>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</si>
  <si>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</si>
  <si>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</si>
  <si>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</si>
  <si>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</si>
  <si>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</si>
  <si>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</si>
  <si>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</si>
  <si>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</si>
  <si>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</si>
  <si>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</si>
  <si>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</si>
  <si>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</si>
  <si>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</si>
  <si>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</si>
  <si>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</si>
  <si>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</si>
  <si>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</si>
  <si>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</si>
  <si>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</si>
  <si>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</si>
  <si>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</si>
  <si>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</si>
  <si>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</si>
  <si>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</si>
  <si>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</si>
  <si>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</si>
  <si>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</si>
  <si>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</si>
  <si>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</si>
  <si>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</si>
  <si>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</si>
  <si>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</si>
  <si>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</si>
  <si>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</si>
  <si>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</si>
  <si>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</si>
  <si>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</si>
  <si>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</si>
  <si>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</si>
  <si>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</si>
  <si>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</si>
  <si>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</si>
  <si>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</si>
  <si>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</si>
  <si>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</si>
  <si>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</si>
  <si>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</si>
  <si>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</si>
  <si>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</si>
  <si>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</si>
  <si>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</si>
  <si>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</si>
  <si>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</si>
  <si>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</si>
  <si>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</si>
  <si>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</si>
  <si>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</si>
  <si>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</si>
  <si>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</si>
  <si>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</si>
  <si>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</si>
  <si>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</si>
  <si>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</si>
  <si>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</si>
  <si>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</si>
  <si>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</si>
  <si>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</si>
  <si>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</si>
  <si>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</si>
  <si>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</si>
  <si>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</si>
  <si>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</si>
  <si>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</si>
  <si>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</si>
  <si>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</si>
  <si>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</si>
  <si>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</si>
  <si>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</si>
  <si>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</si>
  <si>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</si>
  <si>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</si>
  <si>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</si>
  <si>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</si>
  <si>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</si>
  <si>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</si>
  <si>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</si>
  <si>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</si>
  <si>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</si>
  <si>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</si>
  <si>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</si>
  <si>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</si>
  <si>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</si>
  <si>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</si>
  <si>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</si>
  <si>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</si>
  <si>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</si>
  <si>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</si>
  <si>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</si>
  <si>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</si>
  <si>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</si>
  <si>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</si>
  <si>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</si>
  <si>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</si>
  <si>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</si>
  <si>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</si>
  <si>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</si>
  <si>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</si>
  <si>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</si>
  <si>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</si>
  <si>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</si>
  <si>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</si>
  <si>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</si>
  <si>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</si>
  <si>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</si>
  <si>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</si>
  <si>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</si>
  <si>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</si>
  <si>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</si>
  <si>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</si>
  <si>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</si>
  <si>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</si>
  <si>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</si>
  <si>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</si>
  <si>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</si>
  <si>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</si>
  <si>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</si>
  <si>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</si>
  <si>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</si>
  <si>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</si>
  <si>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</si>
  <si>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</si>
  <si>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</si>
  <si>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</si>
  <si>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</si>
  <si>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</si>
  <si>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</si>
  <si>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</si>
  <si>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</si>
  <si>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</si>
  <si>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</si>
  <si>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</si>
  <si>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</si>
  <si>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</si>
  <si>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</si>
  <si>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</si>
  <si>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</si>
  <si>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</si>
  <si>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</si>
  <si>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</si>
  <si>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</si>
  <si>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</si>
  <si>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</si>
  <si>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</si>
  <si>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</si>
  <si>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</si>
  <si>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</si>
  <si>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</si>
  <si>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</si>
  <si>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</si>
  <si>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</si>
  <si>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</si>
  <si>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</si>
  <si>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</si>
  <si>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</si>
  <si>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</si>
  <si>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</si>
  <si>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</si>
  <si>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</si>
  <si>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</si>
  <si>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</si>
  <si>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</si>
  <si>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</si>
  <si>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</si>
  <si>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</si>
  <si>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</si>
  <si>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</si>
  <si>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</si>
  <si>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</si>
  <si>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</si>
  <si>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</si>
  <si>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</si>
  <si>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</si>
  <si>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</si>
  <si>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</si>
  <si>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</si>
  <si>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</si>
  <si>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</si>
  <si>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</si>
  <si>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</si>
  <si>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</si>
  <si>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</si>
  <si>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</si>
  <si>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</si>
  <si>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</si>
  <si>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</si>
  <si>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</si>
  <si>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</si>
  <si>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</si>
  <si>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</si>
  <si>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</si>
  <si>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</si>
  <si>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</si>
  <si>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</si>
  <si>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</si>
  <si>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</si>
  <si>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</si>
  <si>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</si>
  <si>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</si>
  <si>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</si>
  <si>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</si>
  <si>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</si>
  <si>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</si>
  <si>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</si>
  <si>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</si>
  <si>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</si>
  <si>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</si>
  <si>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</si>
  <si>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</si>
  <si>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</si>
  <si>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</si>
  <si>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</si>
  <si>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</si>
  <si>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</si>
  <si>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</si>
  <si>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</si>
  <si>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</si>
  <si>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</si>
  <si>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</si>
  <si>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</si>
  <si>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</si>
  <si>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</si>
  <si>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</si>
  <si>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</si>
  <si>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</si>
  <si>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</si>
  <si>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</si>
  <si>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</si>
  <si>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</si>
  <si>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</si>
  <si>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</si>
  <si>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</si>
  <si>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</si>
  <si>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</si>
  <si>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</si>
  <si>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</si>
  <si>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</si>
  <si>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</si>
  <si>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</si>
  <si>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</si>
  <si>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</si>
  <si>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</si>
  <si>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</si>
  <si>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</si>
  <si>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</si>
  <si>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</si>
  <si>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</si>
  <si>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</si>
  <si>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</si>
  <si>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</si>
  <si>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</si>
  <si>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</si>
  <si>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</si>
  <si>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</si>
  <si>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</si>
  <si>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</si>
  <si>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</si>
  <si>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</si>
  <si>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</si>
  <si>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</si>
  <si>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</si>
  <si>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</si>
  <si>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</si>
  <si>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</si>
  <si>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</si>
  <si>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</si>
  <si>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</si>
  <si>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</si>
  <si>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</si>
  <si>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</si>
  <si>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</si>
  <si>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</si>
  <si>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</si>
  <si>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</si>
  <si>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</si>
  <si>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</si>
  <si>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</si>
  <si>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</si>
  <si>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</si>
  <si>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</si>
  <si>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</si>
  <si>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</si>
  <si>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</si>
  <si>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</si>
  <si>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</si>
  <si>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</si>
  <si>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</si>
  <si>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</si>
  <si>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</si>
  <si>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</si>
  <si>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</si>
  <si>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</si>
  <si>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</si>
  <si>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</si>
  <si>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</si>
  <si>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</si>
  <si>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</si>
  <si>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</si>
  <si>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</si>
  <si>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</si>
  <si>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</si>
  <si>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</si>
  <si>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</si>
  <si>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</si>
  <si>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</si>
  <si>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</si>
  <si>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</si>
  <si>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</si>
  <si>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</si>
  <si>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</si>
  <si>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</si>
  <si>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</si>
  <si>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</si>
  <si>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</si>
  <si>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</si>
  <si>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</si>
  <si>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</si>
  <si>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</si>
  <si>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</si>
  <si>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</si>
  <si>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</si>
  <si>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</si>
  <si>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</si>
  <si>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</si>
  <si>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</si>
  <si>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</si>
  <si>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</si>
  <si>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</si>
  <si>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</si>
  <si>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</si>
  <si>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</si>
  <si>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</si>
  <si>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</si>
  <si>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</si>
  <si>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</si>
  <si>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</si>
  <si>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</si>
  <si>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</si>
  <si>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</si>
  <si>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</si>
  <si>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</si>
  <si>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</si>
  <si>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</si>
  <si>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</si>
  <si>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</si>
  <si>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</si>
  <si>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</si>
  <si>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</si>
  <si>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</si>
  <si>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</si>
  <si>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</si>
  <si>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</si>
  <si>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</si>
  <si>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</si>
  <si>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</si>
  <si>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</si>
  <si>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</si>
  <si>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</si>
  <si>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</si>
  <si>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</si>
  <si>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</si>
  <si>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</si>
  <si>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</si>
  <si>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</si>
  <si>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</si>
  <si>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</si>
  <si>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</si>
  <si>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</si>
  <si>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</si>
  <si>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</si>
  <si>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</si>
  <si>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</si>
  <si>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</si>
  <si>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</si>
  <si>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</si>
  <si>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</si>
  <si>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</si>
  <si>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</si>
  <si>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</si>
  <si>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</si>
  <si>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</si>
  <si>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</si>
  <si>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</si>
  <si>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</si>
  <si>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</si>
  <si>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</si>
  <si>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</si>
  <si>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</si>
  <si>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</si>
  <si>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</si>
  <si>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</si>
  <si>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</si>
  <si>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</si>
  <si>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</si>
  <si>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</si>
  <si>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</si>
  <si>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</si>
  <si>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</si>
  <si>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</si>
  <si>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</si>
  <si>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</si>
  <si>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</si>
  <si>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</si>
  <si>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</si>
  <si>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</si>
  <si>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</si>
  <si>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</si>
  <si>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</si>
  <si>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</si>
  <si>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</si>
  <si>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</si>
  <si>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</si>
  <si>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</si>
  <si>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</si>
  <si>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</si>
  <si>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</si>
  <si>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</si>
  <si>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</si>
  <si>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</si>
  <si>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</si>
  <si>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</si>
  <si>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</si>
  <si>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</si>
  <si>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</si>
  <si>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</si>
  <si>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</si>
  <si>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</si>
  <si>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</si>
  <si>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</si>
  <si>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</si>
  <si>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</si>
  <si>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</si>
  <si>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</si>
  <si>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</si>
  <si>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</si>
  <si>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</si>
  <si>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</si>
  <si>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</si>
  <si>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</si>
  <si>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</si>
  <si>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</si>
  <si>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</si>
  <si>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</si>
  <si>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</si>
  <si>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</si>
  <si>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</si>
  <si>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</si>
  <si>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</si>
  <si>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</si>
  <si>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</si>
  <si>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</si>
  <si>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</si>
  <si>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</si>
  <si>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</si>
  <si>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</si>
  <si>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</si>
  <si>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</si>
  <si>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</si>
  <si>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</si>
  <si>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</si>
  <si>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</si>
  <si>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</si>
  <si>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</si>
  <si>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</si>
  <si>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</si>
  <si>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</si>
  <si>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</si>
  <si>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</si>
  <si>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</si>
  <si>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</si>
  <si>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</si>
  <si>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</si>
  <si>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</si>
  <si>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</si>
  <si>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</si>
  <si>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</si>
  <si>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</si>
  <si>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</si>
  <si>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</si>
  <si>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</si>
  <si>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</si>
  <si>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</si>
  <si>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</si>
  <si>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</si>
  <si>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</si>
  <si>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</si>
  <si>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</si>
  <si>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</si>
  <si>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</si>
  <si>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</si>
  <si>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</si>
  <si>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</si>
  <si>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</si>
  <si>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</si>
  <si>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</si>
  <si>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</si>
  <si>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</si>
  <si>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</si>
  <si>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</si>
  <si>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</si>
  <si>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</si>
  <si>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</si>
  <si>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</si>
  <si>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</si>
  <si>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</si>
  <si>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</si>
  <si>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</si>
  <si>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</si>
  <si>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</si>
  <si>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</si>
  <si>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</si>
  <si>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</si>
  <si>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</si>
  <si>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</si>
  <si>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</si>
  <si>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</si>
  <si>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</si>
  <si>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</si>
  <si>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</si>
  <si>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</si>
  <si>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</si>
  <si>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</si>
  <si>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</si>
  <si>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</si>
  <si>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</si>
  <si>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</si>
  <si>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</si>
  <si>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</si>
  <si>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</si>
  <si>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</si>
  <si>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</si>
  <si>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</si>
  <si>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</si>
  <si>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</si>
  <si>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</si>
  <si>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</si>
  <si>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</si>
  <si>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</si>
  <si>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</si>
  <si>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</si>
  <si>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</si>
  <si>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</si>
  <si>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</si>
  <si>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</si>
  <si>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</si>
  <si>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</si>
  <si>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</si>
  <si>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</si>
  <si>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</si>
  <si>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</si>
  <si>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</si>
  <si>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</si>
  <si>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</si>
  <si>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</si>
  <si>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</si>
  <si>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</si>
  <si>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</si>
  <si>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</si>
  <si>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</si>
  <si>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</si>
  <si>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</si>
  <si>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</si>
  <si>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</si>
  <si>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</si>
  <si>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</si>
  <si>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</si>
  <si>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</si>
  <si>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</si>
  <si>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</si>
  <si>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</si>
  <si>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</si>
  <si>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</si>
  <si>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</si>
  <si>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</si>
  <si>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</si>
  <si>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</si>
  <si>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</si>
  <si>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</si>
  <si>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</si>
  <si>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</si>
  <si>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</si>
  <si>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</si>
  <si>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</si>
  <si>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</si>
  <si>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</si>
  <si>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</si>
  <si>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</si>
  <si>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</si>
  <si>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</si>
  <si>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</si>
  <si>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</si>
  <si>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</si>
  <si>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</si>
  <si>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</si>
  <si>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</si>
  <si>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</si>
  <si>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</si>
  <si>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</si>
  <si>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</si>
  <si>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</si>
  <si>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</si>
  <si>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</si>
  <si>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</si>
  <si>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</si>
  <si>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</si>
  <si>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</si>
  <si>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</si>
  <si>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</si>
  <si>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</si>
  <si>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</si>
  <si>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</si>
  <si>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</si>
  <si>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</si>
  <si>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</si>
  <si>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</si>
  <si>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</si>
  <si>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</si>
  <si>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</si>
  <si>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</si>
  <si>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</si>
  <si>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</si>
  <si>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</si>
  <si>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</si>
  <si>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</si>
  <si>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</si>
  <si>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</si>
  <si>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</si>
  <si>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</si>
  <si>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</si>
  <si>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</si>
  <si>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</si>
  <si>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</si>
  <si>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</si>
  <si>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</si>
  <si>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</si>
  <si>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</si>
  <si>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</si>
  <si>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</si>
  <si>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</si>
  <si>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</si>
  <si>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</si>
  <si>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</si>
  <si>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</si>
  <si>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</si>
  <si>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</si>
  <si>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</si>
  <si>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</si>
  <si>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</si>
  <si>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</si>
  <si>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</si>
  <si>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</si>
  <si>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</si>
  <si>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</si>
  <si>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</si>
  <si>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</si>
  <si>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</si>
  <si>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</si>
  <si>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</si>
  <si>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</si>
  <si>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</si>
  <si>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</si>
  <si>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</si>
  <si>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</si>
  <si>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</si>
  <si>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</si>
  <si>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</si>
  <si>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</si>
  <si>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</si>
  <si>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</si>
  <si>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</si>
  <si>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</si>
  <si>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</si>
  <si>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</si>
  <si>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</si>
  <si>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</si>
  <si>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</si>
  <si>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</si>
  <si>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</si>
  <si>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</si>
  <si>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</si>
  <si>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</si>
  <si>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</si>
  <si>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</si>
  <si>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</si>
  <si>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</si>
  <si>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</si>
  <si>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</si>
  <si>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</si>
  <si>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</si>
  <si>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</si>
  <si>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</si>
  <si>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</si>
  <si>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</si>
  <si>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</si>
  <si>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</si>
  <si>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</si>
  <si>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</si>
  <si>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</si>
  <si>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</si>
  <si>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</si>
  <si>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</si>
  <si>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</si>
  <si>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</si>
  <si>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</si>
  <si>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</si>
  <si>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</si>
  <si>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</si>
  <si>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</si>
  <si>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</si>
  <si>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</si>
  <si>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</si>
  <si>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</si>
  <si>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</si>
  <si>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</si>
  <si>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</si>
  <si>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</si>
  <si>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</si>
  <si>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</si>
  <si>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</si>
  <si>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</si>
  <si>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</si>
  <si>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</si>
  <si>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</si>
  <si>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</si>
  <si>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</si>
  <si>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</si>
  <si>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</si>
  <si>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</si>
  <si>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</si>
  <si>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</si>
  <si>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</si>
  <si>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</si>
  <si>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</si>
  <si>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</si>
  <si>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</si>
  <si>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</si>
  <si>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</si>
  <si>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</si>
  <si>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</si>
  <si>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</si>
  <si>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</si>
  <si>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</si>
  <si>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</si>
  <si>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</si>
  <si>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</si>
  <si>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</si>
  <si>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</si>
  <si>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</si>
  <si>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</si>
  <si>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</si>
  <si>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</si>
  <si>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</si>
  <si>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</si>
  <si>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</si>
  <si>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</si>
  <si>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</si>
  <si>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</si>
  <si>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</si>
  <si>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</si>
  <si>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</si>
  <si>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</si>
  <si>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</si>
  <si>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</si>
  <si>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</si>
  <si>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</si>
  <si>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</si>
  <si>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</si>
  <si>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</si>
  <si>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</si>
  <si>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</si>
  <si>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</si>
  <si>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</si>
  <si>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</si>
  <si>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</si>
  <si>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</si>
  <si>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</si>
  <si>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</si>
  <si>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</si>
  <si>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</si>
  <si>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</si>
  <si>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</si>
  <si>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</si>
  <si>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</si>
  <si>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</si>
  <si>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</si>
  <si>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</si>
  <si>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</si>
  <si>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</si>
  <si>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</si>
  <si>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</si>
  <si>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</si>
  <si>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</si>
  <si>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</si>
  <si>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</si>
  <si>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</si>
  <si>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</si>
  <si>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</si>
  <si>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</si>
  <si>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</si>
  <si>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</si>
  <si>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</si>
  <si>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</si>
  <si>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</si>
  <si>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</si>
  <si>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</si>
  <si>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</si>
  <si>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</si>
  <si>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</si>
  <si>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</si>
  <si>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</si>
  <si>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</si>
  <si>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</si>
  <si>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</si>
  <si>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</si>
  <si>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</si>
  <si>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</si>
  <si>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</si>
  <si>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</si>
  <si>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</si>
  <si>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</si>
  <si>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</si>
  <si>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</si>
  <si>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</si>
  <si>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</si>
  <si>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</si>
  <si>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</si>
  <si>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</si>
  <si>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</si>
  <si>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</si>
  <si>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</si>
  <si>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</si>
  <si>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</si>
  <si>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</si>
  <si>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</si>
  <si>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</si>
  <si>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</si>
  <si>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</si>
  <si>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</si>
  <si>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</si>
  <si>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</si>
  <si>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</si>
  <si>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</si>
  <si>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</si>
  <si>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</si>
  <si>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</si>
  <si>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</si>
  <si>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</si>
  <si>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</si>
  <si>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</si>
  <si>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</si>
  <si>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</si>
  <si>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</si>
  <si>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</si>
  <si>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</si>
  <si>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</si>
  <si>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</si>
  <si>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</si>
  <si>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</si>
  <si>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</si>
  <si>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</si>
  <si>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</si>
  <si>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</si>
  <si>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</si>
  <si>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</si>
  <si>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</si>
  <si>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</si>
  <si>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</si>
  <si>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</si>
  <si>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</si>
  <si>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</si>
  <si>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</si>
  <si>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</si>
  <si>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</si>
  <si>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</si>
  <si>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</si>
  <si>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</si>
  <si>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</si>
  <si>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</si>
  <si>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</si>
  <si>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</si>
  <si>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</si>
  <si>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</si>
  <si>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</si>
  <si>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</si>
  <si>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</si>
  <si>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</si>
  <si>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</si>
  <si>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</si>
  <si>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</si>
  <si>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</si>
  <si>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</si>
  <si>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</si>
  <si>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</si>
  <si>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</si>
  <si>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</si>
  <si>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</si>
  <si>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</si>
  <si>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</si>
  <si>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</si>
  <si>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</si>
  <si>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</si>
  <si>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</si>
  <si>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</si>
  <si>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</si>
  <si>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</si>
  <si>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</si>
  <si>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</si>
  <si>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</si>
  <si>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</si>
  <si>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</si>
  <si>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</si>
  <si>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</si>
  <si>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</si>
  <si>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</si>
  <si>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</si>
  <si>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</si>
  <si>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</si>
  <si>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</si>
  <si>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</si>
  <si>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</si>
  <si>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</si>
  <si>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</si>
  <si>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</si>
  <si>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</si>
  <si>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</si>
  <si>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</si>
  <si>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</si>
  <si>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</si>
  <si>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</si>
  <si>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</si>
  <si>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</si>
  <si>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</si>
  <si>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</si>
  <si>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</si>
  <si>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</si>
  <si>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</si>
  <si>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</si>
  <si>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</si>
  <si>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</si>
  <si>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</si>
  <si>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</si>
  <si>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</si>
  <si>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</si>
  <si>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</si>
  <si>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</si>
  <si>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</si>
  <si>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</si>
  <si>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</si>
  <si>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</si>
  <si>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</si>
  <si>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</si>
  <si>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</si>
  <si>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</si>
  <si>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</si>
  <si>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</si>
  <si>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</si>
  <si>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</si>
  <si>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</si>
  <si>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</si>
  <si>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</si>
  <si>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</si>
  <si>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</si>
  <si>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</si>
  <si>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</si>
  <si>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</si>
  <si>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</si>
  <si>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</si>
  <si>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</si>
  <si>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</si>
  <si>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</si>
  <si>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</si>
  <si>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</si>
  <si>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</si>
  <si>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</si>
  <si>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</si>
  <si>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</si>
  <si>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</si>
  <si>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</si>
  <si>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</si>
  <si>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</si>
  <si>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</si>
  <si>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</si>
  <si>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</si>
  <si>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</si>
  <si>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</si>
  <si>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</si>
  <si>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</si>
  <si>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</si>
  <si>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</si>
  <si>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</si>
  <si>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</si>
  <si>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</si>
  <si>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</si>
  <si>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</si>
  <si>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</si>
  <si>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</si>
  <si>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</si>
  <si>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</si>
  <si>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</si>
  <si>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</si>
  <si>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</si>
  <si>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</si>
  <si>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</si>
  <si>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</si>
  <si>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</si>
  <si>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</si>
  <si>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</si>
  <si>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</si>
  <si>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</si>
  <si>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</si>
  <si>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</si>
  <si>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</si>
  <si>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</si>
  <si>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</si>
  <si>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</si>
  <si>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</si>
  <si>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</si>
  <si>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</si>
  <si>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</si>
  <si>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</si>
  <si>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</si>
  <si>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</si>
  <si>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</si>
  <si>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</si>
  <si>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</si>
  <si>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</si>
  <si>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</si>
  <si>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</si>
  <si>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</si>
  <si>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</si>
  <si>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</si>
  <si>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</si>
  <si>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</si>
  <si>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</si>
  <si>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</si>
  <si>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</si>
  <si>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</si>
  <si>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</si>
  <si>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</si>
  <si>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</si>
  <si>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</si>
  <si>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</si>
  <si>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</si>
  <si>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</si>
  <si>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</si>
  <si>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</si>
  <si>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</si>
  <si>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</si>
  <si>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</si>
  <si>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</si>
  <si>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</si>
  <si>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</si>
  <si>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</si>
  <si>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</si>
  <si>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</si>
  <si>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</si>
  <si>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</si>
  <si>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</si>
  <si>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</si>
  <si>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</si>
  <si>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</si>
  <si>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</si>
  <si>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</si>
  <si>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</si>
  <si>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</si>
  <si>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</si>
  <si>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</si>
  <si>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</si>
  <si>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</si>
  <si>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</si>
  <si>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</si>
  <si>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</si>
  <si>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</si>
  <si>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</si>
  <si>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</si>
  <si>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</si>
  <si>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</si>
  <si>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</si>
  <si>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</si>
  <si>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</si>
  <si>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</si>
  <si>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</si>
  <si>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</si>
  <si>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</si>
  <si>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</si>
  <si>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</si>
  <si>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</si>
  <si>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</si>
  <si>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</si>
  <si>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</si>
  <si>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</si>
  <si>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</si>
  <si>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</si>
  <si>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</si>
  <si>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</si>
  <si>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</si>
  <si>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</si>
  <si>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</si>
  <si>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</si>
  <si>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</si>
  <si>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</si>
  <si>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</si>
  <si>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</si>
  <si>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</si>
  <si>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</si>
  <si>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</si>
  <si>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</si>
  <si>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</si>
  <si>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</si>
  <si>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</si>
  <si>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</si>
  <si>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</si>
  <si>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</si>
  <si>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</si>
  <si>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</si>
  <si>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</si>
  <si>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</si>
  <si>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</si>
  <si>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</si>
  <si>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</si>
  <si>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</si>
  <si>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</si>
  <si>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</si>
  <si>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</si>
  <si>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</si>
  <si>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</si>
  <si>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</si>
  <si>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</si>
  <si>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</si>
  <si>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</si>
  <si>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</si>
  <si>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</si>
  <si>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</si>
  <si>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</si>
  <si>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</si>
  <si>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</si>
  <si>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</si>
  <si>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</si>
  <si>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</si>
  <si>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</si>
  <si>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</si>
  <si>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</si>
  <si>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</si>
  <si>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</si>
  <si>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</si>
  <si>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</si>
  <si>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</si>
  <si>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</si>
  <si>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</si>
  <si>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</si>
  <si>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</si>
  <si>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</si>
  <si>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</si>
  <si>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</si>
  <si>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</si>
  <si>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</si>
  <si>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</si>
  <si>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</si>
  <si>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</si>
  <si>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</si>
  <si>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</si>
  <si>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</si>
  <si>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</si>
  <si>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</si>
  <si>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</si>
  <si>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</si>
  <si>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</si>
  <si>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</si>
  <si>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</si>
  <si>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</si>
  <si>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</si>
  <si>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</si>
  <si>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</si>
  <si>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</si>
  <si>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</si>
  <si>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</si>
  <si>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</si>
  <si>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</si>
  <si>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</si>
  <si>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</si>
  <si>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</si>
  <si>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</si>
  <si>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</si>
  <si>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</si>
  <si>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</si>
  <si>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</si>
  <si>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</si>
  <si>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</si>
  <si>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</si>
  <si>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</si>
  <si>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</si>
  <si>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</si>
  <si>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</si>
  <si>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</si>
  <si>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</si>
  <si>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</si>
  <si>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</si>
  <si>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</si>
  <si>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</si>
  <si>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</si>
  <si>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</si>
  <si>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</si>
  <si>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</si>
  <si>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</si>
  <si>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</si>
  <si>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</si>
  <si>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</si>
  <si>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</si>
  <si>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</si>
  <si>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</si>
  <si>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</si>
  <si>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</si>
  <si>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</si>
  <si>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</si>
  <si>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</si>
  <si>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</si>
  <si>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</si>
  <si>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</si>
  <si>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</si>
  <si>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</si>
  <si>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</si>
  <si>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</si>
  <si>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</si>
  <si>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</si>
  <si>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</si>
  <si>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</si>
  <si>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</si>
  <si>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</si>
  <si>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</si>
  <si>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</si>
  <si>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</si>
  <si>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</si>
  <si>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</si>
  <si>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</si>
  <si>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</si>
  <si>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</si>
  <si>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</si>
  <si>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</si>
  <si>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</si>
  <si>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</si>
  <si>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</si>
  <si>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</si>
  <si>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</si>
  <si>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</si>
  <si>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</si>
  <si>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</si>
  <si>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</si>
  <si>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</si>
  <si>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</si>
  <si>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</si>
  <si>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</si>
  <si>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</si>
  <si>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</si>
  <si>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</si>
  <si>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</si>
  <si>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</si>
  <si>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</si>
  <si>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</si>
  <si>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</si>
  <si>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</si>
  <si>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</si>
  <si>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</si>
  <si>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</si>
  <si>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</si>
  <si>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</si>
  <si>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</si>
  <si>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</si>
  <si>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</si>
  <si>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</si>
  <si>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</si>
  <si>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</si>
  <si>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</si>
  <si>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</si>
  <si>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</si>
  <si>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</si>
  <si>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</si>
  <si>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</si>
  <si>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</si>
  <si>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</si>
  <si>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</si>
  <si>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</si>
  <si>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</si>
  <si>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</si>
  <si>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</si>
  <si>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</si>
  <si>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</si>
  <si>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</si>
  <si>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</si>
  <si>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</si>
  <si>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</si>
  <si>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</si>
  <si>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</si>
  <si>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</si>
  <si>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</si>
  <si>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</si>
  <si>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</si>
  <si>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</si>
  <si>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</si>
  <si>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</si>
  <si>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</si>
  <si>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</si>
  <si>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</si>
  <si>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</si>
  <si>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</si>
  <si>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</si>
  <si>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</si>
  <si>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</si>
  <si>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</si>
  <si>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</si>
  <si>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</si>
  <si>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</si>
  <si>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</si>
  <si>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</si>
  <si>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</si>
  <si>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</si>
  <si>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</si>
  <si>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</si>
  <si>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</si>
  <si>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</si>
  <si>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</si>
  <si>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</si>
  <si>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</si>
  <si>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</si>
  <si>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</si>
  <si>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</si>
  <si>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</si>
  <si>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</si>
  <si>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</si>
  <si>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</si>
  <si>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</si>
  <si>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</si>
  <si>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</si>
  <si>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</si>
  <si>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</si>
  <si>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</si>
  <si>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</si>
  <si>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</si>
  <si>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</si>
  <si>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</si>
  <si>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</si>
  <si>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</si>
  <si>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</si>
  <si>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</si>
  <si>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</si>
  <si>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</si>
  <si>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</si>
  <si>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</si>
  <si>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</si>
  <si>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</si>
  <si>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</si>
  <si>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</si>
  <si>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</si>
  <si>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</si>
  <si>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</si>
  <si>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</si>
  <si>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</si>
  <si>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</si>
  <si>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</si>
  <si>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</si>
  <si>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</si>
  <si>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</si>
  <si>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</si>
  <si>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</si>
  <si>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</si>
  <si>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</si>
  <si>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</si>
  <si>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</si>
  <si>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</si>
  <si>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</si>
  <si>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</si>
  <si>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</si>
  <si>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</si>
  <si>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</si>
  <si>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</si>
  <si>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</si>
  <si>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</si>
  <si>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</si>
  <si>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</si>
  <si>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</si>
  <si>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</si>
  <si>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</si>
  <si>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</si>
  <si>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</si>
  <si>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</si>
  <si>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</si>
  <si>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</si>
  <si>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</si>
  <si>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</si>
  <si>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</si>
  <si>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</si>
  <si>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</si>
  <si>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</si>
  <si>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</si>
  <si>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</si>
  <si>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</si>
  <si>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</si>
  <si>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</si>
  <si>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</si>
  <si>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</si>
  <si>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</si>
  <si>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</si>
  <si>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</si>
  <si>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</si>
  <si>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</si>
  <si>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</si>
  <si>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</si>
  <si>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</si>
  <si>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</si>
  <si>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</si>
  <si>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</si>
  <si>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</si>
  <si>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</si>
  <si>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</si>
  <si>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</si>
  <si>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</si>
  <si>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</si>
  <si>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</si>
  <si>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</si>
  <si>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</si>
  <si>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</si>
  <si>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</si>
  <si>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</si>
  <si>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</si>
  <si>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</si>
  <si>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</si>
  <si>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</si>
  <si>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</si>
  <si>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</si>
  <si>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</si>
  <si>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</si>
  <si>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</si>
  <si>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</si>
  <si>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</si>
  <si>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</si>
  <si>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</si>
  <si>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</si>
  <si>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</si>
  <si>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</si>
  <si>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</si>
  <si>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</si>
  <si>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</si>
  <si>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</si>
  <si>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</si>
  <si>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</si>
  <si>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</si>
  <si>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</si>
  <si>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</si>
  <si>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</si>
  <si>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</si>
  <si>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</si>
  <si>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</si>
  <si>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</si>
  <si>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</si>
  <si>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</si>
  <si>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</si>
  <si>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</si>
  <si>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</si>
  <si>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</si>
  <si>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</si>
  <si>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</si>
  <si>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</si>
  <si>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</si>
  <si>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</si>
  <si>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</si>
  <si>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</si>
  <si>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</si>
  <si>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</si>
  <si>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</si>
  <si>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</si>
  <si>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</si>
  <si>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</si>
  <si>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</si>
  <si>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</si>
  <si>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</si>
  <si>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</si>
  <si>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</si>
  <si>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</si>
  <si>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</si>
  <si>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</si>
  <si>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</si>
  <si>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</si>
  <si>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</si>
  <si>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</si>
  <si>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</si>
  <si>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</si>
  <si>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</si>
  <si>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</si>
  <si>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</si>
  <si>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</si>
  <si>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</si>
  <si>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</si>
  <si>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</si>
  <si>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</si>
  <si>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</si>
  <si>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</si>
  <si>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</si>
  <si>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</si>
  <si>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</si>
  <si>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</si>
  <si>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</si>
  <si>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</si>
  <si>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</si>
  <si>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</si>
  <si>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</si>
  <si>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</si>
  <si>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</si>
  <si>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</si>
  <si>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</si>
  <si>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</si>
  <si>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</si>
  <si>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</si>
  <si>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</si>
  <si>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</si>
  <si>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</si>
  <si>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</si>
  <si>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</si>
  <si>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</si>
  <si>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</si>
  <si>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</si>
  <si>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</si>
  <si>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</si>
  <si>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</si>
  <si>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</si>
  <si>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</si>
  <si>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</si>
  <si>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</si>
  <si>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</si>
  <si>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</si>
  <si>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</si>
  <si>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</si>
  <si>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</si>
  <si>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</si>
  <si>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</si>
  <si>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</si>
  <si>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</si>
  <si>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</si>
  <si>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</si>
  <si>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</si>
  <si>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</si>
  <si>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</si>
  <si>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</si>
  <si>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</si>
  <si>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</si>
  <si>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</si>
  <si>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</si>
  <si>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</si>
  <si>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</si>
  <si>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</si>
  <si>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</si>
  <si>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</si>
  <si>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</si>
  <si>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</si>
  <si>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</si>
  <si>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</si>
  <si>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</si>
  <si>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</si>
  <si>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</si>
  <si>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</si>
  <si>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</si>
  <si>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</si>
  <si>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</si>
  <si>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</si>
  <si>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</si>
  <si>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</si>
  <si>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</si>
  <si>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</si>
  <si>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</si>
  <si>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</si>
  <si>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</si>
  <si>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</si>
  <si>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</si>
  <si>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</si>
  <si>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</si>
  <si>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</si>
  <si>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</si>
  <si>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</si>
  <si>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</si>
  <si>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</si>
  <si>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</si>
  <si>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</si>
  <si>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</si>
  <si>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</si>
  <si>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</si>
  <si>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</si>
  <si>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</si>
  <si>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</si>
  <si>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</si>
  <si>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</si>
  <si>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</si>
  <si>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</si>
  <si>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</si>
  <si>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</si>
  <si>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</si>
  <si>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</si>
  <si>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</si>
  <si>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</si>
  <si>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</si>
  <si>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</si>
  <si>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</si>
  <si>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</si>
  <si>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</si>
  <si>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</si>
  <si>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</si>
  <si>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</si>
  <si>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</si>
  <si>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</si>
  <si>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</si>
  <si>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</si>
  <si>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</si>
  <si>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</si>
  <si>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</si>
  <si>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</si>
  <si>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</si>
  <si>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</si>
  <si>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</si>
  <si>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</si>
  <si>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</si>
  <si>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</si>
  <si>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</si>
  <si>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</si>
  <si>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</si>
  <si>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</si>
  <si>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</si>
  <si>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</si>
  <si>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</si>
  <si>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</si>
  <si>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</si>
  <si>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</si>
  <si>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</si>
  <si>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</si>
  <si>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</si>
  <si>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</si>
  <si>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</si>
  <si>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</si>
  <si>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</si>
  <si>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</si>
  <si>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</si>
  <si>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</si>
  <si>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</si>
  <si>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</si>
  <si>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</si>
  <si>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</si>
  <si>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</si>
  <si>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</si>
  <si>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</si>
  <si>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</si>
  <si>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</si>
  <si>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</si>
  <si>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</si>
  <si>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</si>
  <si>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</si>
  <si>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</si>
  <si>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</si>
  <si>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</si>
  <si>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</si>
  <si>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</si>
  <si>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</si>
  <si>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</si>
  <si>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</si>
  <si>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</si>
  <si>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</si>
  <si>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</si>
  <si>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</si>
  <si>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</si>
  <si>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</si>
  <si>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</si>
  <si>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</si>
  <si>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</si>
  <si>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</si>
  <si>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</si>
  <si>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</si>
  <si>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</si>
  <si>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</si>
  <si>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</si>
  <si>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</si>
  <si>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</si>
  <si>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</si>
  <si>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</si>
  <si>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</si>
  <si>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</si>
  <si>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</si>
  <si>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</si>
  <si>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</si>
  <si>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</si>
  <si>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</si>
  <si>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</si>
  <si>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</si>
  <si>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</si>
  <si>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</si>
  <si>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</si>
  <si>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</si>
  <si>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</si>
  <si>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</si>
  <si>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</si>
  <si>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</si>
  <si>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</si>
  <si>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</si>
  <si>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</si>
  <si>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</si>
  <si>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</si>
  <si>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</si>
  <si>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</si>
  <si>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</si>
  <si>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</si>
  <si>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</si>
  <si>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</si>
  <si>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</si>
  <si>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</si>
  <si>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</si>
  <si>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</si>
  <si>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</si>
  <si>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</si>
  <si>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</si>
  <si>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</si>
  <si>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</si>
  <si>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</si>
  <si>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</si>
  <si>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</si>
  <si>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</si>
  <si>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</si>
  <si>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</si>
  <si>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</si>
  <si>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</si>
  <si>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</si>
  <si>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</si>
  <si>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</si>
  <si>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</si>
  <si>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</si>
  <si>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</si>
  <si>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</si>
  <si>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</si>
  <si>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</si>
  <si>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</si>
  <si>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</si>
  <si>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</si>
  <si>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</si>
  <si>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</si>
  <si>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</si>
  <si>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</si>
  <si>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</si>
  <si>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</si>
  <si>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</si>
  <si>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</si>
  <si>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</si>
  <si>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</si>
  <si>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</si>
  <si>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</si>
  <si>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</si>
  <si>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</si>
  <si>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</si>
  <si>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</si>
  <si>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</si>
  <si>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</si>
  <si>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</si>
  <si>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</si>
  <si>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</si>
  <si>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</si>
  <si>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</si>
  <si>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</si>
  <si>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</si>
  <si>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</si>
  <si>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</si>
  <si>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</si>
  <si>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</si>
  <si>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</si>
  <si>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</si>
  <si>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</si>
  <si>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</si>
  <si>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</si>
  <si>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</si>
  <si>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</si>
  <si>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</si>
  <si>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</si>
  <si>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</si>
  <si>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</si>
  <si>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</si>
  <si>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</si>
  <si>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</si>
  <si>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</si>
  <si>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</si>
  <si>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</si>
  <si>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</si>
  <si>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</si>
  <si>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</si>
  <si>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</si>
  <si>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</si>
  <si>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</si>
  <si>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</si>
  <si>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</si>
  <si>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</si>
  <si>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</si>
  <si>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</si>
  <si>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</si>
  <si>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</si>
  <si>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</si>
  <si>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</si>
  <si>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</si>
  <si>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</si>
  <si>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</si>
  <si>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</si>
  <si>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</si>
  <si>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</si>
  <si>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</si>
  <si>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</si>
  <si>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</si>
  <si>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</si>
  <si>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</si>
  <si>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</si>
  <si>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</si>
  <si>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</si>
  <si>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</si>
  <si>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</si>
  <si>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</si>
  <si>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</si>
  <si>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</si>
  <si>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</si>
  <si>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</si>
  <si>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</si>
  <si>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</si>
  <si>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</si>
  <si>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</si>
  <si>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</si>
  <si>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</si>
  <si>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</si>
  <si>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</si>
  <si>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</si>
  <si>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</si>
  <si>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</si>
  <si>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</si>
  <si>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</si>
  <si>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</si>
  <si>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</si>
  <si>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</si>
  <si>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</si>
  <si>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</si>
  <si>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</si>
  <si>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</si>
  <si>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</si>
  <si>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</si>
  <si>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</si>
  <si>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</si>
  <si>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</si>
  <si>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</si>
  <si>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</si>
  <si>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</si>
  <si>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</si>
  <si>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</si>
  <si>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</si>
  <si>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</si>
  <si>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</si>
  <si>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</si>
  <si>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</si>
  <si>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</si>
  <si>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</si>
  <si>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</si>
  <si>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</si>
  <si>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</si>
  <si>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</si>
  <si>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</si>
  <si>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</si>
  <si>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</si>
  <si>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</si>
  <si>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</si>
  <si>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</si>
  <si>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</si>
  <si>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</si>
  <si>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</si>
  <si>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</si>
  <si>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</si>
  <si>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</si>
  <si>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</si>
  <si>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</si>
  <si>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</si>
  <si>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</si>
  <si>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</si>
  <si>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</si>
  <si>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</si>
  <si>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</si>
  <si>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</si>
  <si>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</si>
  <si>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</si>
  <si>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</si>
  <si>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</si>
  <si>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</si>
  <si>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</si>
  <si>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</si>
  <si>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</si>
  <si>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</si>
  <si>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</si>
  <si>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</si>
  <si>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</si>
  <si>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</si>
  <si>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</si>
  <si>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</si>
  <si>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</si>
  <si>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</si>
  <si>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</si>
  <si>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</si>
  <si>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</si>
  <si>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</si>
  <si>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</si>
  <si>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</si>
  <si>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</si>
  <si>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</si>
  <si>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</si>
  <si>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</si>
  <si>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</si>
  <si>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</si>
  <si>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</si>
  <si>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</si>
  <si>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</si>
  <si>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</si>
  <si>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</si>
  <si>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</si>
  <si>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</si>
  <si>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</si>
  <si>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</si>
  <si>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</si>
  <si>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</si>
  <si>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</si>
  <si>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</si>
  <si>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</si>
  <si>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</si>
  <si>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</si>
  <si>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</si>
  <si>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</si>
  <si>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</si>
  <si>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</si>
  <si>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</si>
  <si>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</si>
  <si>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</si>
  <si>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</si>
  <si>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</si>
  <si>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</si>
  <si>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</si>
  <si>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</si>
  <si>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</si>
  <si>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</si>
  <si>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</si>
  <si>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</si>
  <si>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</si>
  <si>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</si>
  <si>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</si>
  <si>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</si>
  <si>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</si>
  <si>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</si>
  <si>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</si>
  <si>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</si>
  <si>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</si>
  <si>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</si>
  <si>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</si>
  <si>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</si>
  <si>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</si>
  <si>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</si>
  <si>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</si>
  <si>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</si>
  <si>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</si>
  <si>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</si>
  <si>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</si>
  <si>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</si>
  <si>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</si>
  <si>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</si>
  <si>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</si>
  <si>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</si>
  <si>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</si>
  <si>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</si>
  <si>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</si>
  <si>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</si>
  <si>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</si>
  <si>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</si>
  <si>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</si>
  <si>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</si>
  <si>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</si>
  <si>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</si>
  <si>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</si>
  <si>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</si>
  <si>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</si>
  <si>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</si>
  <si>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</si>
  <si>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</si>
  <si>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</si>
  <si>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</si>
  <si>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</si>
  <si>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</si>
  <si>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</si>
  <si>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</si>
  <si>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</si>
  <si>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</si>
  <si>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</si>
  <si>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</si>
  <si>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</si>
  <si>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</si>
  <si>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</si>
  <si>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</si>
  <si>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</si>
  <si>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</si>
  <si>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</si>
  <si>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</si>
  <si>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</si>
  <si>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</si>
  <si>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</si>
  <si>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</si>
  <si>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</si>
  <si>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</si>
  <si>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</si>
  <si>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</si>
  <si>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</si>
  <si>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</si>
  <si>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</si>
  <si>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</si>
  <si>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</si>
  <si>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</si>
  <si>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</si>
  <si>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</si>
  <si>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</si>
  <si>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</si>
  <si>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</si>
  <si>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</si>
  <si>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</si>
  <si>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</si>
  <si>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</si>
  <si>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</si>
  <si>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</si>
  <si>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</si>
  <si>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</si>
  <si>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</si>
  <si>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</si>
  <si>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</si>
  <si>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</si>
  <si>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</si>
  <si>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</si>
  <si>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</si>
  <si>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</si>
  <si>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</si>
  <si>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</si>
  <si>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</si>
  <si>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</si>
  <si>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</si>
  <si>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</si>
  <si>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</si>
  <si>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</si>
  <si>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</si>
  <si>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</si>
  <si>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</si>
  <si>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</si>
  <si>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</si>
  <si>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</si>
  <si>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</si>
  <si>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</si>
  <si>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</si>
  <si>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</si>
  <si>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</si>
  <si>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</si>
  <si>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</si>
  <si>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</si>
  <si>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</si>
  <si>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</si>
  <si>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</si>
  <si>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</si>
  <si>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</si>
  <si>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</si>
  <si>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</si>
  <si>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</si>
  <si>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</si>
  <si>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</si>
  <si>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</si>
  <si>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</si>
  <si>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</si>
  <si>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</si>
  <si>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</si>
  <si>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</si>
  <si>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</si>
  <si>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</si>
  <si>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</si>
  <si>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</si>
  <si>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</si>
  <si>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</si>
  <si>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</si>
  <si>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</si>
  <si>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</si>
  <si>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</si>
  <si>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</si>
  <si>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</si>
  <si>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</si>
  <si>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</si>
  <si>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</si>
  <si>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</si>
  <si>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</si>
  <si>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</si>
  <si>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</si>
  <si>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</si>
  <si>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</si>
  <si>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</si>
  <si>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</si>
  <si>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</si>
  <si>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</si>
  <si>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</si>
  <si>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</si>
  <si>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</si>
  <si>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</si>
  <si>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</si>
  <si>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</si>
  <si>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</si>
  <si>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</si>
  <si>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</si>
  <si>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</si>
  <si>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</si>
  <si>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</si>
  <si>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</si>
  <si>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</si>
  <si>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</si>
  <si>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</si>
  <si>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</si>
  <si>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</si>
  <si>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</si>
  <si>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</si>
  <si>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</si>
  <si>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</si>
  <si>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</si>
  <si>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</si>
  <si>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</si>
  <si>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</si>
  <si>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</si>
  <si>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</si>
  <si>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</si>
  <si>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</si>
  <si>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</si>
  <si>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</si>
  <si>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</si>
  <si>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</si>
  <si>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</si>
  <si>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</si>
  <si>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</si>
  <si>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</si>
  <si>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</si>
  <si>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</si>
  <si>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</si>
  <si>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</si>
  <si>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</si>
  <si>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</si>
  <si>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</si>
  <si>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</si>
  <si>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</si>
  <si>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</si>
  <si>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</si>
  <si>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</si>
  <si>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</si>
  <si>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</si>
  <si>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</si>
  <si>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</si>
  <si>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</si>
  <si>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</si>
  <si>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</si>
  <si>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</si>
  <si>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</si>
  <si>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</si>
  <si>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</si>
  <si>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</si>
  <si>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</si>
  <si>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</si>
  <si>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</si>
  <si>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</si>
  <si>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</si>
  <si>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</si>
  <si>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</si>
  <si>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</si>
  <si>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</si>
  <si>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</si>
  <si>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</si>
  <si>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</si>
  <si>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</si>
  <si>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</si>
  <si>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</si>
  <si>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</si>
  <si>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</si>
  <si>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</si>
  <si>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</si>
  <si>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</si>
  <si>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</si>
  <si>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</si>
  <si>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</si>
  <si>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</si>
  <si>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</si>
  <si>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</si>
  <si>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</si>
  <si>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</si>
  <si>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</si>
  <si>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</si>
  <si>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</si>
  <si>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</si>
  <si>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</si>
  <si>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</si>
  <si>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</si>
  <si>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</si>
  <si>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</si>
  <si>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</si>
  <si>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</si>
  <si>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</si>
  <si>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</si>
  <si>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</si>
  <si>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</si>
  <si>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</si>
  <si>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</si>
  <si>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</si>
  <si>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</si>
  <si>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</si>
  <si>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</si>
  <si>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</si>
  <si>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</si>
  <si>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</si>
  <si>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</si>
  <si>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</si>
  <si>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</si>
  <si>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</si>
  <si>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</si>
  <si>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</si>
  <si>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</si>
  <si>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</si>
  <si>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</si>
  <si>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</si>
  <si>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</si>
  <si>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</si>
  <si>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</si>
  <si>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</si>
  <si>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</si>
  <si>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</si>
  <si>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</si>
  <si>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</si>
  <si>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</si>
  <si>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</si>
  <si>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</si>
  <si>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</si>
  <si>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</si>
  <si>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</si>
  <si>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</si>
  <si>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</si>
  <si>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</si>
  <si>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</si>
  <si>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</si>
  <si>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</si>
  <si>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</si>
  <si>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</si>
  <si>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</si>
  <si>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</si>
  <si>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</si>
  <si>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</si>
  <si>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</si>
  <si>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</si>
  <si>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</si>
  <si>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</si>
  <si>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</si>
  <si>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</si>
  <si>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</si>
  <si>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</si>
  <si>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</si>
  <si>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</si>
  <si>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</si>
  <si>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</si>
  <si>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</si>
  <si>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</si>
  <si>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</si>
  <si>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</si>
  <si>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</si>
  <si>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</si>
  <si>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</si>
  <si>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</si>
  <si>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</si>
  <si>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</si>
  <si>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</si>
  <si>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</si>
  <si>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</si>
  <si>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</si>
  <si>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</si>
  <si>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</si>
  <si>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</si>
  <si>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</si>
  <si>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</si>
  <si>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</si>
  <si>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</si>
  <si>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</si>
  <si>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</si>
  <si>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</si>
  <si>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</si>
  <si>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</si>
  <si>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</si>
  <si>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</si>
  <si>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</si>
  <si>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</si>
  <si>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</si>
  <si>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</si>
  <si>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</si>
  <si>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</si>
  <si>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</si>
  <si>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</si>
  <si>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</si>
  <si>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</si>
  <si>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</si>
  <si>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</si>
  <si>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</si>
  <si>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</si>
  <si>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</si>
  <si>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</si>
  <si>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</si>
  <si>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</si>
  <si>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</si>
  <si>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</si>
  <si>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</si>
  <si>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</si>
  <si>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</si>
  <si>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</si>
  <si>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</si>
  <si>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</si>
  <si>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</si>
  <si>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</si>
  <si>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</si>
  <si>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</si>
  <si>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</si>
  <si>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</si>
  <si>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</si>
  <si>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</si>
  <si>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</si>
  <si>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</si>
  <si>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</si>
  <si>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</si>
  <si>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</si>
  <si>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</si>
  <si>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</si>
  <si>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</si>
  <si>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</si>
  <si>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</si>
  <si>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</si>
  <si>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</si>
  <si>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</si>
  <si>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</si>
  <si>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</si>
  <si>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</si>
  <si>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</si>
  <si>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</si>
  <si>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</si>
  <si>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</si>
  <si>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</si>
  <si>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</si>
  <si>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</si>
  <si>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</si>
  <si>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</si>
  <si>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</si>
  <si>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</si>
  <si>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</si>
  <si>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</si>
  <si>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</si>
  <si>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</si>
  <si>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</si>
  <si>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</si>
  <si>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</si>
  <si>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</si>
  <si>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</si>
  <si>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</si>
  <si>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</si>
  <si>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</si>
  <si>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</si>
  <si>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</si>
  <si>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</si>
  <si>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</si>
  <si>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</si>
  <si>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</si>
  <si>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</si>
  <si>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</si>
  <si>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</si>
  <si>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</si>
  <si>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</si>
  <si>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</si>
  <si>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</si>
  <si>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</si>
  <si>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</si>
  <si>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</si>
  <si>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</si>
  <si>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</si>
  <si>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</si>
  <si>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</si>
  <si>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</si>
  <si>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</si>
  <si>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</si>
  <si>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</si>
  <si>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</si>
  <si>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</si>
  <si>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</si>
  <si>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</si>
  <si>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</si>
  <si>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</si>
  <si>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</si>
  <si>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</si>
  <si>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</si>
  <si>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</si>
  <si>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</si>
  <si>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</si>
  <si>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</si>
  <si>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</si>
  <si>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</si>
  <si>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</si>
  <si>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</si>
  <si>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</si>
  <si>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</si>
  <si>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</si>
  <si>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</si>
  <si>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</si>
  <si>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</si>
  <si>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</si>
  <si>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</si>
  <si>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</si>
  <si>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</si>
  <si>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</si>
  <si>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</si>
  <si>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</si>
  <si>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</si>
  <si>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</si>
  <si>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</si>
  <si>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</si>
  <si>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</si>
  <si>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</si>
  <si>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</si>
  <si>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</si>
  <si>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</si>
  <si>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</si>
  <si>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</si>
  <si>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</si>
  <si>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</si>
  <si>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</si>
  <si>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</si>
  <si>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</si>
  <si>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</si>
  <si>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</si>
  <si>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</si>
  <si>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</si>
  <si>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</si>
  <si>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</si>
  <si>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</si>
  <si>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</si>
  <si>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</si>
  <si>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</si>
  <si>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</si>
  <si>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</si>
  <si>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</si>
  <si>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</si>
  <si>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</si>
  <si>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</si>
  <si>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</si>
  <si>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</si>
  <si>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</si>
  <si>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</si>
  <si>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</si>
  <si>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</si>
  <si>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</si>
  <si>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</si>
  <si>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</si>
  <si>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</si>
  <si>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</si>
  <si>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</si>
  <si>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</si>
  <si>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</si>
  <si>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</si>
  <si>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</si>
  <si>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</si>
  <si>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</si>
  <si>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</si>
  <si>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</si>
  <si>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</si>
  <si>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</si>
  <si>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</si>
  <si>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</si>
  <si>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</si>
  <si>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</si>
  <si>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</si>
  <si>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</si>
  <si>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</si>
  <si>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</si>
  <si>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</si>
  <si>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</si>
  <si>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</si>
  <si>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</si>
  <si>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</si>
  <si>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</si>
  <si>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</si>
  <si>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</si>
  <si>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</si>
  <si>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</si>
  <si>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</si>
  <si>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</si>
  <si>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</si>
  <si>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</si>
  <si>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</si>
  <si>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</si>
  <si>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</si>
  <si>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</si>
  <si>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</si>
  <si>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</si>
  <si>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</si>
  <si>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</si>
  <si>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</si>
  <si>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</si>
  <si>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</si>
  <si>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</si>
  <si>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</si>
  <si>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</si>
  <si>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</si>
  <si>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</si>
  <si>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</si>
  <si>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</si>
  <si>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</si>
  <si>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</si>
  <si>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</si>
  <si>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</si>
  <si>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</si>
  <si>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</si>
  <si>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</si>
  <si>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</si>
  <si>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</si>
  <si>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</si>
  <si>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</si>
  <si>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</si>
  <si>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</si>
  <si>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</si>
  <si>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</si>
  <si>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</si>
  <si>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</si>
  <si>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</si>
  <si>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</si>
  <si>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</si>
  <si>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</si>
  <si>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</si>
  <si>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</si>
  <si>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</si>
  <si>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</si>
  <si>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</si>
  <si>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</si>
  <si>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</si>
  <si>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</si>
  <si>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</si>
  <si>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</si>
  <si>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</si>
  <si>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</si>
  <si>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</si>
  <si>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</si>
  <si>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</si>
  <si>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</si>
  <si>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</si>
  <si>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</si>
  <si>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</si>
  <si>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</si>
  <si>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</si>
  <si>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</si>
  <si>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</si>
  <si>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</si>
  <si>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</si>
  <si>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</si>
  <si>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</si>
  <si>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</si>
  <si>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</si>
  <si>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</si>
  <si>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</si>
  <si>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</si>
  <si>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</si>
  <si>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</si>
  <si>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</si>
  <si>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</si>
  <si>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</si>
  <si>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</si>
  <si>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</si>
  <si>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</si>
  <si>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</si>
  <si>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</si>
  <si>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</si>
  <si>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</si>
  <si>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</si>
  <si>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</si>
  <si>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</si>
  <si>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</si>
  <si>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</si>
  <si>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</si>
  <si>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</si>
  <si>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</si>
  <si>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</si>
  <si>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</si>
  <si>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</si>
  <si>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</si>
  <si>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</si>
  <si>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</si>
  <si>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</si>
  <si>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</si>
  <si>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</si>
  <si>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</si>
  <si>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</si>
  <si>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</si>
  <si>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</si>
  <si>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</si>
  <si>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</si>
  <si>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</si>
  <si>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</si>
  <si>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</si>
  <si>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</si>
  <si>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</si>
  <si>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</si>
  <si>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</si>
  <si>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</si>
  <si>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</si>
  <si>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</si>
  <si>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</si>
  <si>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</si>
  <si>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</si>
  <si>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</si>
  <si>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</si>
  <si>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</si>
  <si>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</si>
  <si>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</si>
  <si>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</si>
  <si>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</si>
  <si>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</si>
  <si>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</si>
  <si>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</si>
  <si>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</si>
  <si>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</si>
  <si>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</si>
  <si>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</si>
  <si>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</si>
  <si>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</si>
  <si>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</si>
  <si>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</si>
  <si>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</si>
  <si>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</si>
  <si>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</si>
  <si>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</si>
  <si>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</si>
  <si>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</si>
  <si>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</si>
  <si>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</si>
  <si>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</si>
  <si>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</si>
  <si>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</si>
  <si>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</si>
  <si>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</si>
  <si>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</si>
  <si>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</si>
  <si>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</si>
  <si>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</si>
  <si>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</si>
  <si>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</si>
  <si>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</si>
  <si>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</si>
  <si>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</si>
  <si>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</si>
  <si>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</si>
  <si>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</si>
  <si>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</si>
  <si>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</si>
  <si>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</si>
  <si>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</si>
  <si>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</si>
  <si>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</si>
  <si>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</si>
  <si>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</si>
  <si>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</si>
  <si>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</si>
  <si>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</si>
  <si>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</si>
  <si>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</si>
  <si>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</si>
  <si>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</si>
  <si>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</si>
  <si>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</si>
  <si>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</si>
  <si>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</si>
  <si>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</si>
  <si>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</si>
  <si>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</si>
  <si>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</si>
  <si>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</si>
  <si>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</si>
  <si>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</si>
  <si>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</si>
  <si>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</si>
  <si>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</si>
  <si>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</si>
  <si>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</si>
  <si>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</si>
  <si>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</si>
  <si>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</si>
  <si>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</si>
  <si>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</si>
  <si>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</si>
  <si>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</si>
  <si>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</si>
  <si>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</si>
  <si>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</si>
  <si>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</si>
  <si>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</si>
  <si>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</si>
  <si>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</si>
  <si>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</si>
  <si>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</si>
  <si>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</si>
  <si>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</si>
  <si>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</si>
  <si>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</si>
  <si>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</si>
  <si>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</si>
  <si>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</si>
  <si>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</si>
  <si>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</si>
  <si>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</si>
  <si>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</si>
  <si>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</si>
  <si>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</si>
  <si>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</si>
  <si>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</si>
  <si>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</si>
  <si>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</si>
  <si>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</si>
  <si>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</si>
  <si>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</si>
  <si>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</si>
  <si>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</si>
  <si>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</si>
  <si>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</si>
  <si>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</si>
  <si>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</si>
  <si>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</si>
  <si>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</si>
  <si>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</si>
  <si>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</si>
  <si>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</si>
  <si>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</si>
  <si>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</si>
  <si>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</si>
  <si>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</si>
  <si>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</si>
  <si>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</si>
  <si>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</si>
  <si>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</si>
  <si>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</si>
  <si>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</si>
  <si>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</si>
  <si>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</si>
  <si>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</si>
  <si>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</si>
  <si>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</si>
  <si>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</si>
  <si>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</si>
  <si>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</si>
  <si>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</si>
  <si>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</si>
  <si>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</si>
  <si>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</si>
  <si>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</si>
  <si>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</si>
  <si>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</si>
  <si>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</si>
  <si>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</si>
  <si>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</si>
  <si>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</si>
  <si>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</si>
  <si>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</si>
  <si>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</si>
  <si>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</si>
  <si>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</si>
  <si>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</si>
  <si>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</si>
  <si>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</si>
  <si>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</si>
  <si>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</si>
  <si>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</si>
  <si>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</si>
  <si>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</si>
  <si>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</si>
  <si>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</si>
  <si>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</si>
  <si>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</si>
  <si>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</si>
  <si>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</si>
  <si>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</si>
  <si>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</si>
  <si>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</si>
  <si>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</si>
  <si>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</si>
  <si>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</si>
  <si>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</si>
  <si>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</si>
  <si>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</si>
  <si>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</si>
  <si>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</si>
  <si>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</si>
  <si>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</si>
  <si>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</si>
  <si>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</si>
  <si>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</si>
  <si>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</si>
  <si>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</si>
  <si>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</si>
  <si>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</si>
  <si>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</si>
  <si>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</si>
  <si>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</si>
  <si>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</si>
  <si>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</si>
  <si>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</si>
  <si>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</si>
  <si>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</si>
  <si>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</si>
  <si>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</si>
  <si>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</si>
  <si>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</si>
  <si>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</si>
  <si>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</si>
  <si>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</si>
  <si>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</si>
  <si>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</si>
  <si>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</si>
  <si>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</si>
  <si>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</si>
  <si>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</si>
  <si>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</si>
  <si>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</si>
  <si>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</si>
  <si>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</si>
  <si>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</si>
  <si>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</si>
  <si>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</si>
  <si>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</si>
  <si>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</si>
  <si>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</si>
  <si>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</si>
  <si>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</si>
  <si>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</si>
  <si>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</si>
  <si>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</si>
  <si>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</si>
  <si>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</si>
  <si>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</si>
  <si>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</si>
  <si>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</si>
  <si>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</si>
  <si>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</si>
  <si>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</si>
  <si>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</si>
  <si>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</si>
  <si>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</si>
  <si>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</si>
  <si>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</si>
  <si>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</si>
  <si>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</si>
  <si>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</si>
  <si>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</si>
  <si>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</si>
  <si>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</si>
  <si>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</si>
  <si>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</si>
  <si>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</si>
  <si>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</si>
  <si>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</si>
  <si>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</si>
  <si>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</si>
  <si>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</si>
  <si>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</si>
  <si>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</si>
  <si>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</si>
  <si>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</si>
  <si>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</si>
  <si>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</si>
  <si>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</si>
  <si>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</si>
  <si>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</si>
  <si>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</si>
  <si>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</si>
  <si>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</si>
  <si>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</si>
  <si>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</si>
  <si>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</si>
  <si>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</si>
  <si>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</si>
  <si>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</si>
  <si>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</si>
  <si>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</si>
  <si>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</si>
  <si>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</si>
  <si>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</si>
  <si>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</si>
  <si>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</si>
  <si>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</si>
  <si>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</si>
  <si>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</si>
  <si>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</si>
  <si>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</si>
  <si>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</si>
  <si>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</si>
  <si>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</si>
  <si>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</si>
  <si>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</si>
  <si>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</si>
  <si>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</si>
  <si>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</si>
  <si>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</si>
  <si>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</si>
  <si>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</si>
  <si>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</si>
  <si>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</si>
  <si>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</si>
  <si>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</si>
  <si>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</si>
  <si>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</si>
  <si>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</si>
  <si>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</si>
  <si>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</si>
  <si>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</si>
  <si>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</si>
  <si>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</si>
  <si>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</si>
  <si>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</si>
  <si>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</si>
  <si>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</si>
  <si>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</si>
  <si>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</si>
  <si>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</si>
  <si>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</si>
  <si>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</si>
  <si>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</si>
  <si>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</si>
  <si>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</si>
  <si>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</si>
  <si>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</si>
  <si>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</si>
  <si>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</si>
  <si>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</si>
  <si>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</si>
  <si>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</si>
  <si>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</si>
  <si>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</si>
  <si>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</si>
  <si>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</si>
  <si>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</si>
  <si>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</si>
  <si>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</si>
  <si>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</si>
  <si>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</si>
  <si>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</si>
  <si>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</si>
  <si>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</si>
  <si>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</si>
  <si>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</si>
  <si>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</si>
  <si>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</si>
  <si>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</si>
  <si>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</si>
  <si>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</si>
  <si>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</si>
  <si>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</si>
  <si>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</si>
  <si>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</si>
  <si>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</si>
  <si>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</si>
  <si>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</si>
  <si>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</si>
  <si>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</si>
  <si>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</si>
  <si>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</si>
  <si>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</si>
  <si>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</si>
  <si>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</si>
  <si>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</si>
  <si>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</si>
  <si>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</si>
  <si>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</si>
  <si>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</si>
  <si>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</si>
  <si>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</si>
  <si>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</si>
  <si>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</si>
  <si>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</si>
  <si>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</si>
  <si>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</si>
  <si>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</si>
  <si>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</si>
  <si>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</si>
  <si>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</si>
  <si>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</si>
  <si>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</si>
  <si>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</si>
  <si>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</si>
  <si>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</si>
  <si>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</si>
  <si>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</si>
  <si>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</si>
  <si>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</si>
  <si>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</si>
  <si>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</si>
  <si>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</si>
  <si>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</si>
  <si>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</si>
  <si>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</si>
  <si>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</si>
  <si>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</si>
  <si>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</si>
  <si>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</si>
  <si>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</si>
  <si>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</si>
  <si>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</si>
  <si>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</si>
  <si>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</si>
  <si>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</si>
  <si>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</si>
  <si>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</si>
  <si>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</si>
  <si>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</si>
  <si>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</si>
  <si>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</si>
  <si>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</si>
  <si>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</si>
  <si>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</si>
  <si>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</si>
  <si>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</si>
  <si>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</si>
  <si>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</si>
  <si>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</si>
  <si>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</si>
  <si>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</si>
  <si>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</si>
  <si>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</si>
  <si>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</si>
  <si>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</si>
  <si>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</si>
  <si>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</si>
  <si>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</si>
  <si>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</si>
  <si>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</si>
  <si>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</si>
  <si>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</si>
  <si>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</si>
  <si>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</si>
  <si>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</si>
  <si>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</si>
  <si>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</si>
  <si>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</si>
  <si>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</si>
  <si>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</si>
  <si>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</si>
  <si>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</si>
  <si>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</si>
  <si>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</si>
  <si>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</si>
  <si>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</si>
  <si>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</si>
  <si>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</si>
  <si>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</si>
  <si>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</si>
  <si>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</si>
  <si>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</si>
  <si>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</si>
  <si>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</si>
  <si>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</si>
  <si>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</si>
  <si>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</si>
  <si>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</si>
  <si>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</si>
  <si>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</si>
  <si>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</si>
  <si>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</si>
  <si>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</si>
  <si>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</si>
  <si>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</si>
  <si>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</si>
  <si>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</si>
  <si>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</si>
  <si>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</si>
  <si>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</si>
  <si>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</si>
  <si>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</si>
  <si>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</si>
  <si>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</si>
  <si>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</si>
  <si>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</si>
  <si>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</si>
  <si>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</si>
  <si>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</si>
  <si>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</si>
  <si>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</si>
  <si>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</si>
  <si>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</si>
  <si>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</si>
  <si>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</si>
  <si>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</si>
  <si>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</si>
  <si>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</si>
  <si>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</si>
  <si>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</si>
  <si>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</si>
  <si>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</si>
  <si>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</si>
  <si>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</si>
  <si>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</si>
  <si>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</si>
  <si>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</si>
  <si>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</si>
  <si>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</si>
  <si>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</si>
  <si>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</si>
  <si>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</si>
  <si>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</si>
  <si>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</si>
  <si>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</si>
  <si>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</si>
  <si>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</si>
  <si>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</si>
  <si>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</si>
  <si>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</si>
  <si>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</si>
  <si>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</si>
  <si>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</si>
  <si>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</si>
  <si>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</si>
  <si>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</si>
  <si>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</si>
  <si>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</si>
  <si>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</si>
  <si>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</si>
  <si>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</si>
  <si>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</si>
  <si>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</si>
  <si>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</si>
  <si>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</si>
  <si>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</si>
  <si>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</si>
  <si>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</si>
  <si>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</si>
  <si>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</si>
  <si>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</si>
  <si>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</si>
  <si>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</si>
  <si>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</si>
  <si>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</si>
  <si>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</si>
  <si>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</si>
  <si>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</si>
  <si>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</si>
  <si>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</si>
  <si>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</si>
  <si>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</si>
  <si>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</si>
  <si>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</si>
  <si>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</si>
  <si>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</si>
  <si>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</si>
  <si>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</si>
  <si>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</si>
  <si>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</si>
  <si>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</si>
  <si>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</si>
  <si>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</si>
  <si>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</si>
  <si>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</si>
  <si>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</si>
  <si>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</si>
  <si>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</si>
  <si>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</si>
  <si>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</si>
  <si>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</si>
  <si>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</si>
  <si>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</si>
  <si>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</si>
  <si>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</si>
  <si>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</si>
  <si>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</si>
  <si>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</si>
  <si>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</si>
  <si>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</si>
  <si>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</si>
  <si>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</si>
  <si>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</si>
  <si>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</si>
  <si>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</si>
  <si>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</si>
  <si>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</si>
  <si>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</si>
  <si>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</si>
  <si>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</si>
  <si>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</si>
  <si>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</si>
  <si>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</si>
  <si>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</si>
  <si>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</si>
  <si>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</si>
  <si>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</si>
  <si>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</si>
  <si>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</si>
  <si>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</si>
  <si>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</si>
  <si>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</si>
  <si>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</si>
  <si>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</si>
  <si>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</si>
  <si>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</si>
  <si>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</si>
  <si>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</si>
  <si>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</si>
  <si>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</si>
  <si>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</si>
  <si>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</si>
  <si>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</si>
  <si>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</si>
  <si>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</si>
  <si>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</si>
  <si>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</si>
  <si>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</si>
  <si>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</si>
  <si>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</si>
  <si>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</si>
  <si>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</si>
  <si>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</si>
  <si>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</si>
  <si>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</si>
  <si>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</si>
  <si>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</si>
  <si>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</si>
  <si>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</si>
  <si>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</si>
  <si>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</si>
  <si>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</si>
  <si>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</si>
  <si>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</si>
  <si>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</si>
  <si>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</si>
  <si>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</si>
  <si>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</si>
  <si>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</si>
  <si>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</si>
  <si>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</si>
  <si>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</si>
  <si>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</si>
  <si>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</si>
  <si>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</si>
  <si>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</si>
  <si>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</si>
  <si>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</si>
  <si>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</si>
  <si>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</si>
  <si>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</si>
  <si>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</si>
  <si>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</si>
  <si>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</si>
  <si>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</si>
  <si>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</si>
  <si>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</si>
  <si>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</si>
  <si>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</si>
  <si>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</si>
  <si>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</si>
  <si>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</si>
  <si>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</si>
  <si>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</si>
  <si>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</si>
  <si>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</si>
  <si>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</si>
  <si>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</si>
  <si>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</si>
  <si>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</si>
  <si>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</si>
  <si>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</si>
  <si>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</si>
  <si>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</si>
  <si>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</si>
  <si>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</si>
  <si>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</si>
  <si>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</si>
  <si>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</si>
  <si>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</si>
  <si>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</si>
  <si>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</si>
  <si>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</si>
  <si>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</si>
  <si>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</si>
  <si>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</si>
  <si>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</si>
  <si>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</si>
  <si>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</si>
  <si>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</si>
  <si>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</si>
  <si>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</si>
  <si>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</si>
  <si>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</si>
  <si>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</si>
  <si>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</si>
  <si>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</si>
  <si>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</si>
  <si>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</si>
  <si>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</si>
  <si>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</si>
  <si>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</si>
  <si>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</si>
  <si>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</si>
  <si>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</si>
  <si>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</si>
  <si>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</si>
  <si>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</si>
  <si>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</si>
  <si>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</si>
  <si>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</si>
  <si>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</si>
  <si>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</si>
  <si>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</si>
  <si>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</si>
  <si>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</si>
  <si>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</si>
  <si>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</si>
  <si>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</si>
  <si>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</si>
  <si>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</si>
  <si>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</si>
  <si>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</si>
  <si>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</si>
  <si>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</si>
  <si>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</si>
  <si>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</si>
  <si>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</si>
  <si>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</si>
  <si>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</si>
  <si>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</si>
  <si>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</si>
  <si>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</si>
  <si>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</si>
  <si>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</si>
  <si>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</si>
  <si>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</si>
  <si>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</si>
  <si>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</si>
  <si>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</si>
  <si>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</si>
  <si>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</si>
  <si>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</si>
  <si>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</si>
  <si>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</si>
  <si>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</si>
  <si>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</si>
  <si>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</si>
  <si>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</si>
  <si>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</si>
  <si>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</si>
  <si>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</si>
  <si>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</si>
  <si>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</si>
  <si>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</si>
  <si>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</si>
  <si>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</si>
  <si>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</si>
  <si>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</si>
  <si>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</si>
  <si>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</si>
  <si>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</si>
  <si>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</si>
  <si>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</si>
  <si>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</si>
  <si>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</si>
  <si>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</si>
  <si>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</si>
  <si>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</si>
  <si>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</si>
  <si>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</si>
  <si>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</si>
  <si>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</si>
  <si>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</si>
  <si>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</si>
  <si>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</si>
  <si>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</si>
  <si>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</si>
  <si>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</si>
  <si>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</si>
  <si>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</si>
  <si>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</si>
  <si>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</si>
  <si>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</si>
  <si>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</si>
  <si>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</si>
  <si>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</si>
  <si>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</si>
  <si>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</si>
  <si>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</si>
  <si>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</si>
  <si>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</si>
  <si>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</si>
  <si>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</si>
  <si>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</si>
  <si>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</si>
  <si>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</si>
  <si>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</si>
  <si>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</si>
  <si>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</si>
  <si>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</si>
  <si>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</si>
  <si>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</si>
  <si>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</si>
  <si>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</si>
  <si>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</si>
  <si>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</si>
  <si>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</si>
  <si>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</si>
  <si>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</si>
  <si>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</si>
  <si>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</si>
  <si>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</si>
  <si>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</si>
  <si>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</si>
  <si>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</si>
  <si>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</si>
  <si>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</si>
  <si>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</si>
  <si>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</si>
  <si>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</si>
  <si>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</si>
  <si>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</si>
  <si>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</si>
  <si>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</si>
  <si>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</si>
  <si>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</si>
  <si>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</si>
  <si>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</si>
  <si>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</si>
  <si>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</si>
  <si>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</si>
  <si>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</si>
  <si>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</si>
  <si>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</si>
  <si>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</si>
  <si>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</si>
  <si>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</si>
  <si>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</si>
  <si>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</si>
  <si>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</si>
  <si>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</si>
  <si>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</si>
  <si>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</si>
  <si>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</si>
  <si>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</si>
  <si>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</si>
  <si>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</si>
  <si>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</si>
  <si>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</si>
  <si>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</si>
  <si>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</si>
  <si>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</si>
  <si>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</si>
  <si>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</si>
  <si>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</si>
  <si>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</si>
  <si>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</si>
  <si>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</si>
  <si>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</si>
  <si>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</si>
  <si>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</si>
  <si>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</si>
  <si>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</si>
  <si>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</si>
  <si>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</si>
  <si>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</si>
  <si>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</si>
  <si>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</si>
  <si>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</si>
  <si>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</si>
  <si>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</si>
  <si>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</si>
  <si>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</si>
  <si>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</si>
  <si>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</si>
  <si>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</si>
  <si>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</si>
  <si>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</si>
  <si>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</si>
  <si>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</si>
  <si>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</si>
  <si>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</si>
  <si>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</si>
  <si>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</si>
  <si>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</si>
  <si>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</si>
  <si>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</si>
  <si>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</si>
  <si>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</si>
  <si>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</si>
  <si>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</si>
  <si>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</si>
  <si>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</si>
  <si>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</si>
  <si>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</si>
  <si>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</si>
  <si>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</si>
  <si>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</si>
  <si>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</si>
  <si>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</si>
  <si>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</si>
  <si>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</si>
  <si>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</si>
  <si>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</si>
  <si>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</si>
  <si>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</si>
  <si>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</si>
  <si>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</si>
  <si>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</si>
  <si>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</si>
  <si>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</si>
  <si>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</si>
  <si>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</si>
  <si>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</si>
  <si>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</si>
  <si>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</si>
  <si>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</si>
  <si>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</si>
  <si>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</si>
  <si>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</si>
  <si>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</si>
  <si>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</si>
  <si>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</si>
  <si>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</si>
  <si>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</si>
  <si>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</si>
  <si>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</si>
  <si>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</si>
  <si>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</si>
  <si>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</si>
  <si>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</si>
  <si>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</si>
  <si>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</si>
  <si>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</si>
  <si>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</si>
  <si>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</si>
  <si>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</si>
  <si>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</si>
  <si>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</si>
  <si>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</si>
  <si>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</si>
  <si>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</si>
  <si>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</si>
  <si>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</si>
  <si>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</si>
  <si>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</si>
  <si>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</si>
  <si>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</si>
  <si>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</si>
  <si>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</si>
  <si>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</si>
  <si>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</si>
  <si>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</si>
  <si>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</si>
  <si>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</si>
  <si>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</si>
  <si>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</si>
  <si>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</si>
  <si>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</si>
  <si>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</si>
  <si>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</si>
  <si>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</si>
  <si>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</si>
  <si>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</si>
  <si>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</si>
  <si>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</si>
  <si>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</si>
  <si>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</si>
  <si>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</si>
  <si>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</si>
  <si>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</si>
  <si>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</si>
  <si>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</si>
  <si>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</si>
  <si>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</si>
  <si>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</si>
  <si>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</si>
  <si>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</si>
  <si>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</si>
  <si>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</si>
  <si>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</si>
  <si>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</si>
  <si>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</si>
  <si>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</si>
  <si>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</si>
  <si>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</si>
  <si>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</si>
  <si>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</si>
  <si>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</si>
  <si>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</si>
  <si>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</si>
  <si>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</si>
  <si>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</si>
  <si>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</si>
  <si>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</si>
  <si>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</si>
  <si>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</si>
  <si>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</si>
  <si>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</si>
  <si>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</si>
  <si>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</si>
  <si>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</si>
  <si>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</si>
  <si>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</si>
  <si>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</si>
  <si>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</si>
  <si>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</si>
  <si>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</si>
  <si>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</si>
  <si>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</si>
  <si>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</si>
  <si>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</si>
  <si>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</si>
  <si>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</si>
  <si>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</si>
  <si>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</si>
  <si>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</si>
  <si>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</si>
  <si>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</si>
  <si>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</si>
  <si>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</si>
  <si>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</si>
  <si>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</si>
  <si>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</si>
  <si>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</si>
  <si>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</si>
  <si>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</si>
  <si>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</si>
  <si>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</si>
  <si>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</si>
  <si>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</si>
  <si>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</si>
  <si>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</si>
  <si>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</si>
  <si>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</si>
  <si>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</si>
  <si>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</si>
  <si>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</si>
  <si>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</si>
  <si>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</si>
  <si>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</si>
  <si>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</si>
  <si>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</si>
  <si>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</si>
  <si>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</si>
  <si>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</si>
  <si>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</si>
  <si>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</si>
  <si>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</si>
  <si>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</si>
  <si>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</si>
  <si>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</si>
  <si>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</si>
  <si>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</si>
  <si>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</si>
  <si>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</si>
  <si>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</si>
  <si>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</si>
  <si>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</si>
  <si>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</si>
  <si>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</si>
  <si>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</si>
  <si>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</si>
  <si>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</si>
  <si>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</si>
  <si>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</si>
  <si>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</si>
  <si>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</si>
  <si>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</si>
  <si>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</si>
  <si>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</si>
  <si>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</si>
  <si>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</si>
  <si>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</si>
  <si>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</si>
  <si>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</si>
  <si>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</si>
  <si>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</si>
  <si>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</si>
  <si>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</si>
  <si>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</si>
  <si>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</si>
  <si>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</si>
  <si>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</si>
  <si>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</si>
  <si>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</si>
  <si>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</si>
  <si>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</si>
  <si>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</si>
  <si>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</si>
  <si>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</si>
  <si>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</si>
  <si>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</si>
  <si>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</si>
  <si>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</si>
  <si>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</si>
  <si>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</si>
  <si>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</si>
  <si>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</si>
  <si>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</si>
  <si>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</si>
  <si>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</si>
  <si>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</si>
  <si>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</si>
  <si>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</si>
  <si>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</si>
  <si>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</si>
  <si>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</si>
  <si>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</si>
  <si>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</si>
  <si>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</si>
  <si>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</si>
  <si>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</si>
  <si>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</si>
  <si>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</si>
  <si>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</si>
  <si>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</si>
  <si>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</si>
  <si>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</si>
  <si>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</si>
  <si>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</si>
  <si>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</si>
  <si>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</si>
  <si>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</si>
  <si>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</si>
  <si>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</si>
  <si>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</si>
  <si>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</si>
  <si>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</si>
  <si>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</si>
  <si>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</si>
  <si>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</si>
  <si>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</si>
  <si>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</si>
  <si>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</si>
  <si>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</si>
  <si>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</si>
  <si>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</si>
  <si>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</si>
  <si>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</si>
  <si>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</si>
  <si>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</si>
  <si>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</si>
  <si>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</si>
  <si>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</si>
  <si>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</si>
  <si>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</si>
  <si>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</si>
  <si>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</si>
  <si>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</si>
  <si>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</si>
  <si>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</si>
  <si>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</si>
  <si>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</si>
  <si>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</si>
  <si>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</si>
  <si>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</si>
  <si>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</si>
  <si>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</si>
  <si>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</si>
  <si>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</si>
  <si>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</si>
  <si>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</si>
  <si>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</si>
  <si>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</si>
  <si>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</si>
  <si>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</si>
  <si>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</si>
  <si>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</si>
  <si>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</si>
  <si>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</si>
  <si>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</si>
  <si>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</si>
  <si>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</si>
  <si>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</si>
  <si>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</si>
  <si>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</si>
  <si>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</si>
  <si>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</si>
  <si>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</si>
  <si>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</si>
  <si>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</si>
  <si>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</si>
  <si>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</si>
  <si>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</si>
  <si>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</si>
  <si>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</si>
  <si>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</si>
  <si>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</si>
  <si>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</si>
  <si>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</si>
  <si>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</si>
  <si>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</si>
  <si>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</si>
  <si>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</si>
  <si>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</si>
  <si>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</si>
  <si>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</si>
  <si>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</si>
  <si>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</si>
  <si>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</si>
  <si>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</si>
  <si>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</si>
  <si>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</si>
  <si>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</si>
  <si>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</si>
  <si>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</si>
  <si>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</si>
  <si>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</si>
  <si>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</si>
  <si>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</si>
  <si>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</si>
  <si>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</si>
  <si>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</si>
  <si>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</si>
  <si>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</si>
  <si>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</si>
  <si>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</si>
  <si>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</si>
  <si>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</si>
  <si>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</si>
  <si>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</si>
  <si>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</si>
  <si>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</si>
  <si>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</si>
  <si>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</si>
  <si>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</si>
  <si>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</si>
  <si>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</si>
  <si>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</si>
  <si>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</si>
  <si>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</si>
  <si>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</si>
  <si>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</si>
  <si>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</si>
  <si>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</si>
  <si>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</si>
  <si>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</si>
  <si>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</si>
  <si>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</si>
  <si>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</si>
  <si>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</si>
  <si>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</si>
  <si>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</si>
  <si>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</si>
  <si>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</si>
  <si>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</si>
  <si>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</si>
  <si>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</si>
  <si>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</si>
  <si>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</si>
  <si>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</si>
  <si>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</si>
  <si>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</si>
  <si>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</si>
  <si>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</si>
  <si>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</si>
  <si>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</si>
  <si>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</si>
  <si>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</si>
  <si>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</si>
  <si>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</si>
  <si>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</si>
  <si>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</si>
  <si>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</si>
  <si>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</si>
  <si>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</si>
  <si>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</si>
  <si>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</si>
  <si>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</si>
  <si>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</si>
  <si>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</si>
  <si>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</si>
  <si>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</si>
  <si>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</si>
  <si>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</si>
  <si>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</si>
  <si>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</si>
  <si>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</si>
  <si>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</si>
  <si>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</si>
  <si>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</si>
  <si>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</si>
  <si>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</si>
  <si>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</si>
  <si>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</si>
  <si>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</si>
  <si>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</si>
  <si>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</si>
  <si>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</si>
  <si>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</si>
  <si>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</si>
  <si>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</si>
  <si>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</si>
  <si>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</si>
  <si>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</si>
  <si>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</si>
  <si>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</si>
  <si>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</si>
  <si>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</si>
  <si>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</si>
  <si>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</si>
  <si>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</si>
  <si>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</si>
  <si>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</si>
  <si>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</si>
  <si>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</si>
  <si>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</si>
  <si>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</si>
  <si>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</si>
  <si>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</si>
  <si>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</si>
  <si>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</si>
  <si>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</si>
  <si>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</si>
  <si>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</si>
  <si>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</si>
  <si>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</si>
  <si>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</si>
  <si>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</si>
  <si>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</si>
  <si>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</si>
  <si>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</si>
  <si>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</si>
  <si>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</si>
  <si>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</si>
  <si>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</si>
  <si>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</si>
  <si>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</si>
  <si>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</si>
  <si>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</si>
  <si>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</si>
  <si>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</si>
  <si>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</si>
  <si>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</si>
  <si>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</si>
  <si>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</si>
  <si>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</si>
  <si>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</si>
  <si>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</si>
  <si>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</si>
  <si>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</si>
  <si>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</si>
  <si>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</si>
  <si>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</si>
  <si>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</si>
  <si>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</si>
  <si>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</si>
  <si>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</si>
  <si>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</si>
  <si>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</si>
  <si>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</si>
  <si>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</si>
  <si>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</si>
  <si>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</si>
  <si>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</si>
  <si>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</si>
  <si>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</si>
  <si>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</si>
  <si>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</si>
  <si>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</si>
  <si>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</si>
  <si>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</si>
  <si>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</si>
  <si>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</si>
  <si>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</si>
  <si>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</si>
  <si>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</si>
  <si>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</si>
  <si>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</si>
  <si>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</si>
  <si>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</si>
  <si>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</si>
  <si>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</si>
  <si>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</si>
  <si>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</si>
  <si>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</si>
  <si>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</si>
  <si>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</si>
  <si>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</si>
  <si>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</si>
  <si>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</si>
  <si>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</si>
  <si>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</si>
  <si>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</si>
  <si>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</si>
  <si>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</si>
  <si>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</si>
  <si>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</si>
  <si>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</si>
  <si>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</si>
  <si>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</si>
  <si>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</si>
  <si>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</si>
  <si>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</si>
  <si>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</si>
  <si>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</si>
  <si>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</si>
  <si>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</si>
  <si>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</si>
  <si>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</si>
  <si>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</si>
  <si>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</si>
  <si>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</si>
  <si>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</si>
  <si>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</si>
  <si>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</si>
  <si>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</si>
  <si>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</si>
  <si>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</si>
  <si>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</si>
  <si>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</si>
  <si>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</si>
  <si>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</si>
  <si>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</si>
  <si>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</si>
  <si>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</si>
  <si>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</si>
  <si>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</si>
  <si>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</si>
  <si>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</si>
  <si>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</si>
  <si>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</si>
  <si>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</si>
  <si>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</si>
  <si>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</si>
  <si>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</si>
  <si>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</si>
  <si>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</si>
  <si>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</si>
  <si>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</si>
  <si>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</si>
  <si>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</si>
  <si>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</si>
  <si>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</si>
  <si>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</si>
  <si>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</si>
  <si>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</si>
  <si>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</si>
  <si>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</si>
  <si>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</si>
  <si>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</si>
  <si>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</si>
  <si>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</si>
  <si>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</si>
  <si>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</si>
  <si>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</si>
  <si>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</si>
  <si>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</si>
  <si>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</si>
  <si>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</si>
  <si>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</si>
  <si>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</si>
  <si>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</si>
  <si>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</si>
  <si>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</si>
  <si>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</si>
  <si>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</si>
  <si>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</si>
  <si>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</si>
  <si>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</si>
  <si>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</si>
  <si>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</si>
  <si>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</si>
  <si>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</si>
  <si>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</si>
  <si>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</si>
  <si>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</si>
  <si>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</si>
  <si>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</si>
  <si>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</si>
  <si>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</si>
  <si>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</si>
  <si>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</si>
  <si>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</si>
  <si>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</si>
  <si>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</si>
  <si>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</si>
  <si>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</si>
  <si>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</si>
  <si>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</si>
  <si>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</si>
  <si>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</si>
  <si>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</si>
  <si>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</si>
  <si>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</si>
  <si>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</si>
  <si>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</si>
  <si>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</si>
  <si>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</si>
  <si>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</si>
  <si>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</si>
  <si>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</si>
  <si>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</si>
  <si>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</si>
  <si>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</si>
  <si>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</si>
  <si>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</si>
  <si>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</si>
  <si>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</si>
  <si>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</si>
  <si>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</si>
  <si>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</si>
  <si>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</si>
  <si>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</si>
  <si>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</si>
  <si>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</si>
  <si>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</si>
  <si>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</si>
  <si>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</si>
  <si>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</si>
  <si>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</si>
  <si>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</si>
  <si>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</si>
  <si>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</si>
  <si>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</si>
  <si>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</si>
  <si>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</si>
  <si>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</si>
  <si>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</si>
  <si>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</si>
  <si>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</si>
  <si>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</si>
  <si>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</si>
  <si>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</si>
  <si>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</si>
  <si>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</si>
  <si>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</si>
  <si>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</si>
  <si>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</si>
  <si>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</si>
  <si>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</si>
  <si>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</si>
  <si>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</si>
  <si>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</si>
  <si>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</si>
  <si>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</si>
  <si>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</si>
  <si>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</si>
  <si>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</si>
  <si>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</si>
  <si>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</si>
  <si>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</si>
  <si>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</si>
  <si>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</si>
  <si>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</si>
  <si>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</si>
  <si>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</si>
  <si>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</si>
  <si>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</si>
  <si>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</si>
  <si>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</si>
  <si>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</si>
  <si>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</si>
  <si>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</si>
  <si>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</si>
  <si>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</si>
  <si>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</si>
  <si>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</si>
  <si>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</si>
  <si>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</si>
  <si>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</si>
  <si>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</si>
  <si>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</si>
  <si>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</si>
  <si>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</si>
  <si>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</si>
  <si>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</si>
  <si>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</si>
  <si>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</si>
  <si>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</si>
  <si>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</si>
  <si>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</si>
  <si>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</si>
  <si>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</si>
  <si>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</si>
  <si>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</si>
  <si>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</si>
  <si>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</si>
  <si>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</si>
  <si>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</si>
  <si>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</si>
  <si>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</si>
  <si>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</si>
  <si>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</si>
  <si>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</si>
  <si>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</si>
  <si>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</si>
  <si>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</si>
  <si>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</si>
  <si>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</si>
  <si>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</si>
  <si>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</si>
  <si>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</si>
  <si>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</si>
  <si>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</si>
  <si>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</si>
  <si>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</si>
  <si>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</si>
  <si>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</si>
  <si>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</si>
  <si>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</si>
  <si>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</si>
  <si>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</si>
  <si>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</si>
  <si>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</si>
  <si>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</si>
  <si>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</si>
  <si>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</si>
  <si>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</si>
  <si>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</si>
  <si>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</si>
  <si>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</si>
  <si>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</si>
  <si>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</si>
  <si>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</si>
  <si>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</si>
  <si>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</si>
  <si>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</si>
  <si>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</si>
  <si>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</si>
  <si>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</si>
  <si>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</si>
  <si>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</si>
  <si>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</si>
  <si>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</si>
  <si>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</si>
  <si>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</si>
  <si>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</si>
  <si>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</si>
  <si>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</si>
  <si>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</si>
  <si>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</si>
  <si>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</si>
  <si>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</si>
  <si>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</si>
  <si>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</si>
  <si>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</si>
  <si>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</si>
  <si>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</si>
  <si>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</si>
  <si>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</si>
  <si>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</si>
  <si>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</si>
  <si>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</si>
  <si>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</si>
  <si>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</si>
  <si>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</si>
  <si>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</si>
  <si>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</si>
  <si>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</si>
  <si>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</si>
  <si>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</si>
  <si>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</si>
  <si>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</si>
  <si>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</si>
  <si>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</si>
  <si>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</si>
  <si>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</si>
  <si>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</si>
  <si>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</si>
  <si>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</si>
  <si>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</si>
  <si>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</si>
  <si>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</si>
  <si>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</si>
  <si>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</si>
  <si>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</si>
  <si>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</si>
  <si>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</si>
  <si>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</si>
  <si>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</si>
  <si>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</si>
  <si>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</si>
  <si>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</si>
  <si>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</si>
  <si>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</si>
  <si>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</si>
  <si>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</si>
  <si>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</si>
  <si>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</si>
  <si>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</si>
  <si>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</si>
  <si>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</si>
  <si>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</si>
  <si>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</si>
  <si>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</si>
  <si>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</si>
  <si>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</si>
  <si>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</si>
  <si>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</si>
  <si>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</si>
  <si>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</si>
  <si>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</si>
  <si>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</si>
  <si>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</si>
  <si>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</si>
  <si>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</si>
  <si>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</si>
  <si>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</si>
  <si>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</si>
  <si>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</si>
  <si>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</si>
  <si>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</si>
  <si>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</si>
  <si>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</si>
  <si>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</si>
  <si>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</si>
  <si>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</si>
  <si>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</si>
  <si>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</si>
  <si>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</si>
  <si>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</si>
  <si>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</si>
  <si>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</si>
  <si>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</si>
  <si>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</si>
  <si>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</si>
  <si>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</si>
  <si>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</si>
  <si>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</si>
  <si>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</si>
  <si>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</si>
  <si>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</si>
  <si>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</si>
  <si>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</si>
  <si>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</si>
  <si>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</si>
  <si>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</si>
  <si>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</si>
  <si>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</si>
  <si>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</si>
  <si>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</si>
  <si>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</si>
  <si>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</si>
  <si>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</si>
  <si>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</si>
  <si>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</si>
  <si>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</si>
  <si>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</si>
  <si>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</si>
  <si>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</si>
  <si>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</si>
  <si>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</si>
  <si>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</si>
  <si>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</si>
  <si>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</si>
  <si>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</si>
  <si>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</si>
  <si>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</si>
  <si>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</si>
  <si>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</si>
  <si>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</si>
  <si>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</si>
  <si>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</si>
  <si>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</si>
  <si>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</si>
  <si>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</si>
  <si>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</si>
  <si>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</si>
  <si>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</si>
  <si>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</si>
  <si>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</si>
  <si>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</si>
  <si>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</si>
  <si>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</si>
  <si>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</si>
  <si>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</si>
  <si>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</si>
  <si>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</si>
  <si>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</si>
  <si>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</si>
  <si>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</si>
  <si>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</si>
  <si>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</si>
  <si>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</si>
  <si>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</si>
  <si>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</si>
  <si>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</si>
  <si>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</si>
  <si>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</si>
  <si>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</si>
  <si>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</si>
  <si>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</si>
  <si>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</si>
  <si>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</si>
  <si>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</si>
  <si>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</si>
  <si>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</si>
  <si>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</si>
  <si>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</si>
  <si>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</si>
  <si>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</si>
  <si>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</si>
  <si>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</si>
  <si>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</si>
  <si>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</si>
  <si>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</si>
  <si>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</si>
  <si>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</si>
  <si>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</si>
  <si>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</si>
  <si>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</si>
  <si>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Jonathan CHARLES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</si>
  <si>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</si>
  <si>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</si>
  <si>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</si>
  <si>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</si>
  <si>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</si>
  <si>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</si>
  <si>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</si>
  <si>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</si>
  <si>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CERE</t>
  </si>
  <si>
    <t xml:space="preserve">NOM_PRELEV_DETERM</t>
  </si>
  <si>
    <t xml:space="preserve">AQUABIO</t>
  </si>
  <si>
    <t xml:space="preserve">LB_STATION</t>
  </si>
  <si>
    <t xml:space="preserve">LA CERE A BRETENOUX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</si>
  <si>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</si>
  <si>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</si>
  <si>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</si>
  <si>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</si>
  <si>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IBMR190-05572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</si>
  <si>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</si>
  <si>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</si>
  <si>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</si>
  <si>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</si>
  <si>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</si>
  <si>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</si>
  <si>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</si>
  <si>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</si>
  <si>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</si>
  <si>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</si>
  <si>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</si>
  <si>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</si>
  <si>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</si>
  <si>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</si>
  <si>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</si>
  <si>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</si>
  <si>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</si>
  <si>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</si>
  <si>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</si>
  <si>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</si>
  <si>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</si>
  <si>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</si>
  <si>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</si>
  <si>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</si>
  <si>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</si>
  <si>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</si>
  <si>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</si>
  <si>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</si>
  <si>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</si>
  <si>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</si>
  <si>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</si>
  <si>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</si>
  <si>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</si>
  <si>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</si>
  <si>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</si>
  <si>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</si>
  <si>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</si>
  <si>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</si>
  <si>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</si>
  <si>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</si>
  <si>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</si>
  <si>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</si>
  <si>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</si>
  <si>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</si>
  <si>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</si>
  <si>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</si>
  <si>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</si>
  <si>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</si>
  <si>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</si>
  <si>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</si>
  <si>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</si>
  <si>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</si>
  <si>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</si>
  <si>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</si>
  <si>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</si>
  <si>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</si>
  <si>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</si>
  <si>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</si>
  <si>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</si>
  <si>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</si>
  <si>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</si>
  <si>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</si>
  <si>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</si>
  <si>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</si>
  <si>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</si>
  <si>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</si>
  <si>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</si>
  <si>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</si>
  <si>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</si>
  <si>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</si>
  <si>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</si>
  <si>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</si>
  <si>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</si>
  <si>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</si>
  <si>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</si>
  <si>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</si>
  <si>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</si>
  <si>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</si>
  <si>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Réalisation de 80 points contact répartis dans les 80% de la zone non prospectable en pédestre.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</si>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</sst>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608420</v>
      </c>
      <c r="G10" s="25"/>
      <c r="H10" s="25"/>
    </row>
    <row r="11" customFormat="false" ht="15" hidden="false" customHeight="false" outlineLevel="0" collapsed="false">
      <c r="A11" s="26" t="s">
        <v>5185</v>
      </c>
      <c r="B11" s="30" t="n">
        <v>43669</v>
      </c>
      <c r="D11" s="26" t="s">
        <v>5186</v>
      </c>
      <c r="E11" s="29" t="n">
        <v>6424851</v>
      </c>
      <c r="G11" s="25"/>
      <c r="H11" s="25"/>
    </row>
    <row r="12" customFormat="false" ht="15" hidden="false" customHeight="false" outlineLevel="0" collapsed="false">
      <c r="A12" s="26" t="s">
        <v>5187</v>
      </c>
      <c r="B12" s="29" t="s">
        <v>5188</v>
      </c>
      <c r="D12" s="26" t="s">
        <v>5189</v>
      </c>
      <c r="E12" s="29" t="n">
        <v>608316</v>
      </c>
      <c r="G12" s="25"/>
      <c r="H12" s="25"/>
    </row>
    <row r="13" customFormat="false" ht="17.25" hidden="false" customHeight="true" outlineLevel="0" collapsed="false">
      <c r="A13" s="12"/>
      <c r="B13" s="31"/>
      <c r="D13" s="26" t="s">
        <v>5190</v>
      </c>
      <c r="E13" s="29" t="n">
        <v>6424814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608420</v>
      </c>
    </row>
    <row r="18" customFormat="false" ht="15" hidden="false" customHeight="false" outlineLevel="0" collapsed="false">
      <c r="A18" s="36"/>
      <c r="B18" s="37" t="s">
        <v>5198</v>
      </c>
      <c r="C18" s="38" t="n">
        <f aca="false">E11</f>
        <v>6424851</v>
      </c>
    </row>
    <row r="19" customFormat="false" ht="15" hidden="false" customHeight="false" outlineLevel="0" collapsed="false">
      <c r="A19" s="33" t="s">
        <v>5199</v>
      </c>
      <c r="B19" s="39" t="n">
        <v>138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18</v>
      </c>
      <c r="D35" s="52" t="s">
        <v>5217</v>
      </c>
      <c r="E35" s="53" t="n">
        <v>82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6.19999980926514</v>
      </c>
      <c r="C37" s="50"/>
      <c r="D37" s="55" t="s">
        <v>5221</v>
      </c>
      <c r="E37" s="34" t="n">
        <v>28</v>
      </c>
    </row>
    <row r="38" s="56" customFormat="true" ht="15" hidden="false" customHeight="true" outlineLevel="0" collapsed="false">
      <c r="A38" s="54" t="s">
        <v>5222</v>
      </c>
      <c r="B38" s="34" t="n">
        <v>0.8</v>
      </c>
      <c r="C38" s="50"/>
      <c r="D38" s="55" t="s">
        <v>5222</v>
      </c>
      <c r="E38" s="34" t="n">
        <v>0.3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5</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0</v>
      </c>
    </row>
    <row r="58" s="17" customFormat="true" ht="15" hidden="false" customHeight="false" outlineLevel="0" collapsed="false">
      <c r="A58" s="33" t="s">
        <v>5241</v>
      </c>
      <c r="B58" s="62" t="n">
        <v>4</v>
      </c>
      <c r="C58" s="50"/>
      <c r="D58" s="26" t="s">
        <v>5241</v>
      </c>
      <c r="E58" s="62" t="n">
        <v>0</v>
      </c>
    </row>
    <row r="59" s="17" customFormat="true" ht="15" hidden="false" customHeight="false" outlineLevel="0" collapsed="false">
      <c r="A59" s="33" t="s">
        <v>5242</v>
      </c>
      <c r="B59" s="62" t="n">
        <v>4</v>
      </c>
      <c r="C59" s="50"/>
      <c r="D59" s="26" t="s">
        <v>5242</v>
      </c>
      <c r="E59" s="62" t="n">
        <v>1</v>
      </c>
    </row>
    <row r="60" s="17" customFormat="true" ht="15" hidden="false" customHeight="false" outlineLevel="0" collapsed="false">
      <c r="A60" s="33" t="s">
        <v>5243</v>
      </c>
      <c r="B60" s="62" t="n">
        <v>1</v>
      </c>
      <c r="C60" s="50"/>
      <c r="D60" s="26" t="s">
        <v>5243</v>
      </c>
      <c r="E60" s="62" t="n">
        <v>4</v>
      </c>
    </row>
    <row r="61" s="17" customFormat="true" ht="15" hidden="false" customHeight="false" outlineLevel="0" collapsed="false">
      <c r="A61" s="33" t="s">
        <v>5244</v>
      </c>
      <c r="B61" s="62" t="n">
        <v>0</v>
      </c>
      <c r="C61" s="50"/>
      <c r="D61" s="26" t="s">
        <v>5244</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4</v>
      </c>
      <c r="C65" s="50"/>
      <c r="D65" s="19" t="s">
        <v>5246</v>
      </c>
      <c r="E65" s="61" t="n">
        <v>4</v>
      </c>
    </row>
    <row r="66" s="17" customFormat="true" ht="15" hidden="false" customHeight="false" outlineLevel="0" collapsed="false">
      <c r="A66" s="33" t="s">
        <v>5247</v>
      </c>
      <c r="B66" s="62" t="n">
        <v>4</v>
      </c>
      <c r="C66" s="50"/>
      <c r="D66" s="26" t="s">
        <v>5247</v>
      </c>
      <c r="E66" s="62" t="n">
        <v>4</v>
      </c>
    </row>
    <row r="67" s="17" customFormat="true" ht="15" hidden="false" customHeight="false" outlineLevel="0" collapsed="false">
      <c r="A67" s="33" t="s">
        <v>5248</v>
      </c>
      <c r="B67" s="62" t="n">
        <v>0</v>
      </c>
      <c r="C67" s="50"/>
      <c r="D67" s="26" t="s">
        <v>5248</v>
      </c>
      <c r="E67" s="62" t="n">
        <v>1</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1</v>
      </c>
      <c r="C74" s="50"/>
      <c r="D74" s="26" t="s">
        <v>5253</v>
      </c>
      <c r="E74" s="62" t="n">
        <v>0</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1</v>
      </c>
      <c r="C81" s="50"/>
      <c r="D81" s="19" t="s">
        <v>5258</v>
      </c>
      <c r="E81" s="61" t="n">
        <v>0</v>
      </c>
    </row>
    <row r="82" s="17" customFormat="true" ht="15" hidden="false" customHeight="false" outlineLevel="0" collapsed="false">
      <c r="A82" s="33" t="s">
        <v>5259</v>
      </c>
      <c r="B82" s="62" t="n">
        <v>1</v>
      </c>
      <c r="C82" s="50"/>
      <c r="D82" s="26" t="s">
        <v>5259</v>
      </c>
      <c r="E82" s="62" t="n">
        <v>0</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1</v>
      </c>
      <c r="C84" s="50"/>
      <c r="D84" s="26" t="s">
        <v>5261</v>
      </c>
      <c r="E84" s="62" t="n">
        <v>2</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t="n">
        <v>1</v>
      </c>
      <c r="C88" s="50"/>
      <c r="D88" s="26" t="s">
        <v>5265</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0.00999999977648258</v>
      </c>
      <c r="E97" s="82" t="n">
        <v>0</v>
      </c>
      <c r="F97" s="82" t="s">
        <v>5278</v>
      </c>
      <c r="G97" s="83"/>
      <c r="H97" s="84"/>
    </row>
    <row r="98" customFormat="false" ht="15" hidden="false" customHeight="false" outlineLevel="0" collapsed="false">
      <c r="A98" s="78" t="s">
        <v>5279</v>
      </c>
      <c r="B98" s="79" t="str">
        <f aca="false">IF(A98="NEWCOD",IF(ISBLANK(G98),"renseigner le champ 'Nouveau taxon'",G98),VLOOKUP(A98,'Ref Taxo'!A:B,2,FALSE()))</f>
        <v>Eunotia sp.</v>
      </c>
      <c r="C98" s="80" t="str">
        <f aca="false">IF(A98="NEWCOD",IF(ISBLANK(H98),"NoCod",H98),VLOOKUP(A98,'Ref Taxo'!A:D,4,FALSE()))</f>
        <v>NoCod</v>
      </c>
      <c r="D98" s="81" t="n">
        <v>0.00999999977648258</v>
      </c>
      <c r="E98" s="82" t="n">
        <v>0</v>
      </c>
      <c r="F98" s="82" t="s">
        <v>5278</v>
      </c>
      <c r="G98" s="85" t="s">
        <v>5280</v>
      </c>
      <c r="H98" s="86"/>
    </row>
    <row r="99" customFormat="false" ht="15" hidden="false" customHeight="false" outlineLevel="0" collapsed="false">
      <c r="A99" s="78" t="s">
        <v>2819</v>
      </c>
      <c r="B99" s="79" t="str">
        <f aca="false">IF(A99="NEWCOD",IF(ISBLANK(G99),"renseigner le champ 'Nouveau taxon'",G99),VLOOKUP(A99,'Ref Taxo'!A:B,2,FALSE()))</f>
        <v>Lysimachia vulgaris</v>
      </c>
      <c r="C99" s="80" t="n">
        <f aca="false">IF(A99="NEWCOD",IF(ISBLANK(H99),"NoCod",H99),VLOOKUP(A99,'Ref Taxo'!A:D,4,FALSE()))</f>
        <v>1887</v>
      </c>
      <c r="D99" s="81" t="n">
        <v>0.00999999977648258</v>
      </c>
      <c r="E99" s="82" t="n">
        <v>0</v>
      </c>
      <c r="F99" s="82" t="s">
        <v>5278</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0.00999999977648258</v>
      </c>
      <c r="E100" s="82" t="n">
        <v>0</v>
      </c>
      <c r="F100" s="82" t="s">
        <v>5278</v>
      </c>
      <c r="G100" s="85"/>
      <c r="H100" s="86"/>
    </row>
    <row r="101" customFormat="false" ht="15" hidden="false" customHeight="false" outlineLevel="0" collapsed="false">
      <c r="A101" s="78" t="s">
        <v>1924</v>
      </c>
      <c r="B101" s="79" t="str">
        <f aca="false">IF(A101="NEWCOD",IF(ISBLANK(G101),"renseigner le champ 'Nouveau taxon'",G101),VLOOKUP(A101,'Ref Taxo'!A:B,2,FALSE()))</f>
        <v>Fissidens fontanus</v>
      </c>
      <c r="C101" s="80" t="n">
        <f aca="false">IF(A101="NEWCOD",IF(ISBLANK(H101),"NoCod",H101),VLOOKUP(A101,'Ref Taxo'!A:D,4,FALSE()))</f>
        <v>31545</v>
      </c>
      <c r="D101" s="81" t="n">
        <v>0.00999999977648258</v>
      </c>
      <c r="E101" s="82" t="n">
        <v>0</v>
      </c>
      <c r="F101" s="82" t="s">
        <v>5278</v>
      </c>
      <c r="G101" s="85"/>
      <c r="H101" s="86"/>
    </row>
    <row r="102" customFormat="false" ht="15" hidden="false" customHeight="false" outlineLevel="0" collapsed="false">
      <c r="A102" s="78" t="s">
        <v>3299</v>
      </c>
      <c r="B102" s="79" t="str">
        <f aca="false">IF(A102="NEWCOD",IF(ISBLANK(G102),"renseigner le champ 'Nouveau taxon'",G102),VLOOKUP(A102,'Ref Taxo'!A:B,2,FALSE()))</f>
        <v>Oscillatoria</v>
      </c>
      <c r="C102" s="80" t="n">
        <f aca="false">IF(A102="NEWCOD",IF(ISBLANK(H102),"NoCod",H102),VLOOKUP(A102,'Ref Taxo'!A:D,4,FALSE()))</f>
        <v>1108</v>
      </c>
      <c r="D102" s="81" t="n">
        <v>0.00999999977648258</v>
      </c>
      <c r="E102" s="82" t="n">
        <v>0</v>
      </c>
      <c r="F102" s="82" t="s">
        <v>5278</v>
      </c>
      <c r="G102" s="85"/>
      <c r="H102" s="86"/>
    </row>
    <row r="103" customFormat="false" ht="15" hidden="false" customHeight="false" outlineLevel="0" collapsed="false">
      <c r="A103" s="78" t="s">
        <v>3995</v>
      </c>
      <c r="B103" s="79" t="str">
        <f aca="false">IF(A103="NEWCOD",IF(ISBLANK(G103),"renseigner le champ 'Nouveau taxon'",G103),VLOOKUP(A103,'Ref Taxo'!A:B,2,FALSE()))</f>
        <v>Ranunculus repens</v>
      </c>
      <c r="C103" s="80" t="n">
        <f aca="false">IF(A103="NEWCOD",IF(ISBLANK(H103),"NoCod",H103),VLOOKUP(A103,'Ref Taxo'!A:D,4,FALSE()))</f>
        <v>1910</v>
      </c>
      <c r="D103" s="81" t="n">
        <v>0.00999999977648258</v>
      </c>
      <c r="E103" s="82" t="n">
        <v>0</v>
      </c>
      <c r="F103" s="82" t="s">
        <v>5278</v>
      </c>
      <c r="G103" s="85"/>
      <c r="H103" s="86"/>
    </row>
    <row r="104" customFormat="false" ht="15" hidden="false" customHeight="false" outlineLevel="0" collapsed="false">
      <c r="A104" s="78" t="s">
        <v>3264</v>
      </c>
      <c r="B104" s="79" t="str">
        <f aca="false">IF(A104="NEWCOD",IF(ISBLANK(G104),"renseigner le champ 'Nouveau taxon'",G104),VLOOKUP(A104,'Ref Taxo'!A:B,2,FALSE()))</f>
        <v>Oedogonium</v>
      </c>
      <c r="C104" s="80" t="n">
        <f aca="false">IF(A104="NEWCOD",IF(ISBLANK(H104),"NoCod",H104),VLOOKUP(A104,'Ref Taxo'!A:D,4,FALSE()))</f>
        <v>1134</v>
      </c>
      <c r="D104" s="81" t="n">
        <v>0.00999999977648258</v>
      </c>
      <c r="E104" s="82" t="n">
        <v>0</v>
      </c>
      <c r="F104" s="82" t="s">
        <v>5278</v>
      </c>
      <c r="G104" s="85"/>
      <c r="H104" s="86"/>
    </row>
    <row r="105" customFormat="false" ht="15" hidden="false" customHeight="false" outlineLevel="0" collapsed="false">
      <c r="A105" s="78" t="s">
        <v>2050</v>
      </c>
      <c r="B105" s="79" t="str">
        <f aca="false">IF(A105="NEWCOD",IF(ISBLANK(G105),"renseigner le champ 'Nouveau taxon'",G105),VLOOKUP(A105,'Ref Taxo'!A:B,2,FALSE()))</f>
        <v>Glechoma hederacea</v>
      </c>
      <c r="C105" s="80" t="n">
        <f aca="false">IF(A105="NEWCOD",IF(ISBLANK(H105),"NoCod",H105),VLOOKUP(A105,'Ref Taxo'!A:D,4,FALSE()))</f>
        <v>19767</v>
      </c>
      <c r="D105" s="81" t="n">
        <v>0.00999999977648258</v>
      </c>
      <c r="E105" s="82" t="n">
        <v>0</v>
      </c>
      <c r="F105" s="82" t="s">
        <v>5278</v>
      </c>
      <c r="G105" s="85"/>
      <c r="H105" s="86"/>
    </row>
    <row r="106" customFormat="false" ht="15" hidden="false" customHeight="false" outlineLevel="0" collapsed="false">
      <c r="A106" s="78" t="s">
        <v>3593</v>
      </c>
      <c r="B106" s="79" t="str">
        <f aca="false">IF(A106="NEWCOD",IF(ISBLANK(G106),"renseigner le champ 'Nouveau taxon'",G106),VLOOKUP(A106,'Ref Taxo'!A:B,2,FALSE()))</f>
        <v>Potentilla reptans</v>
      </c>
      <c r="C106" s="80" t="n">
        <f aca="false">IF(A106="NEWCOD",IF(ISBLANK(H106),"NoCod",H106),VLOOKUP(A106,'Ref Taxo'!A:D,4,FALSE()))</f>
        <v>29945</v>
      </c>
      <c r="D106" s="81" t="n">
        <v>0.00999999977648258</v>
      </c>
      <c r="E106" s="82" t="n">
        <v>0</v>
      </c>
      <c r="F106" s="82" t="s">
        <v>5278</v>
      </c>
      <c r="G106" s="85"/>
      <c r="H106" s="86"/>
    </row>
    <row r="107" customFormat="false" ht="15" hidden="false" customHeight="false" outlineLevel="0" collapsed="false">
      <c r="A107" s="78" t="s">
        <v>2644</v>
      </c>
      <c r="B107" s="79" t="str">
        <f aca="false">IF(A107="NEWCOD",IF(ISBLANK(G107),"renseigner le champ 'Nouveau taxon'",G107),VLOOKUP(A107,'Ref Taxo'!A:B,2,FALSE()))</f>
        <v>Lemna minor</v>
      </c>
      <c r="C107" s="80" t="n">
        <f aca="false">IF(A107="NEWCOD",IF(ISBLANK(H107),"NoCod",H107),VLOOKUP(A107,'Ref Taxo'!A:D,4,FALSE()))</f>
        <v>1626</v>
      </c>
      <c r="D107" s="81" t="n">
        <v>0.00999999977648258</v>
      </c>
      <c r="E107" s="82" t="n">
        <v>0</v>
      </c>
      <c r="F107" s="82" t="s">
        <v>5278</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0.00999999977648258</v>
      </c>
      <c r="E108" s="82" t="n">
        <v>0</v>
      </c>
      <c r="F108" s="82" t="s">
        <v>5278</v>
      </c>
      <c r="G108" s="85"/>
      <c r="H108" s="86"/>
    </row>
    <row r="109" customFormat="false" ht="15" hidden="false" customHeight="false" outlineLevel="0" collapsed="false">
      <c r="A109" s="78" t="s">
        <v>62</v>
      </c>
      <c r="B109" s="79" t="str">
        <f aca="false">IF(A109="NEWCOD",IF(ISBLANK(G109),"renseigner le champ 'Nouveau taxon'",G109),VLOOKUP(A109,'Ref Taxo'!A:B,2,FALSE()))</f>
        <v>Agrostis stolonifera</v>
      </c>
      <c r="C109" s="80" t="n">
        <f aca="false">IF(A109="NEWCOD",IF(ISBLANK(H109),"NoCod",H109),VLOOKUP(A109,'Ref Taxo'!A:D,4,FALSE()))</f>
        <v>1543</v>
      </c>
      <c r="D109" s="81" t="n">
        <v>0.00999999977648258</v>
      </c>
      <c r="E109" s="82" t="n">
        <v>0</v>
      </c>
      <c r="F109" s="82" t="s">
        <v>5278</v>
      </c>
      <c r="G109" s="85"/>
      <c r="H109" s="86"/>
    </row>
    <row r="110" customFormat="false" ht="15" hidden="false" customHeight="false" outlineLevel="0" collapsed="false">
      <c r="A110" s="78" t="s">
        <v>4445</v>
      </c>
      <c r="B110" s="79" t="str">
        <f aca="false">IF(A110="NEWCOD",IF(ISBLANK(G110),"renseigner le champ 'Nouveau taxon'",G110),VLOOKUP(A110,'Ref Taxo'!A:B,2,FALSE()))</f>
        <v>Scytonema</v>
      </c>
      <c r="C110" s="80" t="n">
        <f aca="false">IF(A110="NEWCOD",IF(ISBLANK(H110),"NoCod",H110),VLOOKUP(A110,'Ref Taxo'!A:D,4,FALSE()))</f>
        <v>1114</v>
      </c>
      <c r="D110" s="81" t="n">
        <v>0.00999999977648258</v>
      </c>
      <c r="E110" s="82" t="n">
        <v>0</v>
      </c>
      <c r="F110" s="82" t="s">
        <v>5278</v>
      </c>
      <c r="G110" s="85"/>
      <c r="H110" s="86"/>
    </row>
    <row r="111" customFormat="false" ht="15" hidden="false" customHeight="false" outlineLevel="0" collapsed="false">
      <c r="A111" s="78" t="s">
        <v>2890</v>
      </c>
      <c r="B111" s="79" t="str">
        <f aca="false">IF(A111="NEWCOD",IF(ISBLANK(G111),"renseigner le champ 'Nouveau taxon'",G111),VLOOKUP(A111,'Ref Taxo'!A:B,2,FALSE()))</f>
        <v>Mentha longifolia</v>
      </c>
      <c r="C111" s="80" t="n">
        <f aca="false">IF(A111="NEWCOD",IF(ISBLANK(H111),"NoCod",H111),VLOOKUP(A111,'Ref Taxo'!A:D,4,FALSE()))</f>
        <v>19856</v>
      </c>
      <c r="D111" s="81" t="n">
        <v>0.00999999977648258</v>
      </c>
      <c r="E111" s="82" t="n">
        <v>0</v>
      </c>
      <c r="F111" s="82" t="s">
        <v>5278</v>
      </c>
      <c r="G111" s="85"/>
      <c r="H111" s="86"/>
    </row>
    <row r="112" customFormat="false" ht="15" hidden="false" customHeight="false" outlineLevel="0" collapsed="false">
      <c r="A112" s="78" t="s">
        <v>3989</v>
      </c>
      <c r="B112" s="79" t="str">
        <f aca="false">IF(A112="NEWCOD",IF(ISBLANK(G112),"renseigner le champ 'Nouveau taxon'",G112),VLOOKUP(A112,'Ref Taxo'!A:B,2,FALSE()))</f>
        <v>Ranunculus penicillatus</v>
      </c>
      <c r="C112" s="80" t="n">
        <f aca="false">IF(A112="NEWCOD",IF(ISBLANK(H112),"NoCod",H112),VLOOKUP(A112,'Ref Taxo'!A:D,4,FALSE()))</f>
        <v>1909</v>
      </c>
      <c r="D112" s="81" t="n">
        <v>0.800000011920929</v>
      </c>
      <c r="E112" s="82" t="n">
        <v>0.300000011920929</v>
      </c>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2020-01-28T10:09:24Z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