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088450" sheetId="2" r:id="rId2"/>
    <sheet name="Mises à jour" sheetId="3" r:id="rId3"/>
  </sheets>
  <definedNames/>
  <calcPr calcId="162913"/>
</workbook>
</file>

<file path=xl/sharedStrings.xml><?xml version="1.0" encoding="utf-8"?>
<sst xmlns="http://schemas.openxmlformats.org/spreadsheetml/2006/main" count="6494" uniqueCount="5304">
  <si>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</si>
  <si>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</si>
  <si>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</si>
  <si>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</si>
  <si>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</si>
  <si>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</si>
  <si>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</si>
  <si>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</si>
  <si>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</si>
  <si>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</si>
  <si>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</si>
  <si>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</si>
  <si>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</si>
  <si>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</si>
  <si>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</si>
  <si>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</si>
  <si>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</si>
  <si>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</si>
  <si>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</si>
  <si>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</si>
  <si>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</si>
  <si>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</si>
  <si>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</si>
  <si>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</si>
  <si>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</si>
  <si>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</si>
  <si>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</si>
  <si>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</si>
  <si>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</si>
  <si>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</si>
  <si>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</si>
  <si>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</si>
  <si>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</si>
  <si>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</si>
  <si>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</si>
  <si>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</si>
  <si>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</si>
  <si>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</si>
  <si>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</si>
  <si>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</si>
  <si>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</si>
  <si>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</si>
  <si>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</si>
  <si>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</si>
  <si>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</si>
  <si>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</si>
  <si>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</si>
  <si>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</si>
  <si>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</si>
  <si>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</si>
  <si>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</si>
  <si>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</si>
  <si>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</si>
  <si>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</si>
  <si>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</si>
  <si>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</si>
  <si>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</si>
  <si>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</si>
  <si>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</si>
  <si>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</si>
  <si>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</si>
  <si>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</si>
  <si>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</si>
  <si>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</si>
  <si>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</si>
  <si>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</si>
  <si>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</si>
  <si>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</si>
  <si>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</si>
  <si>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</si>
  <si>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</si>
  <si>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</si>
  <si>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</si>
  <si>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</si>
  <si>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</si>
  <si>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</si>
  <si>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</si>
  <si>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</si>
  <si>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</si>
  <si>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</si>
  <si>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</si>
  <si>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</si>
  <si>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</si>
  <si>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</si>
  <si>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</si>
  <si>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</si>
  <si>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</si>
  <si>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</si>
  <si>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</si>
  <si>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</si>
  <si>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</si>
  <si>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</si>
  <si>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</si>
  <si>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</si>
  <si>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</si>
  <si>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</si>
  <si>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</si>
  <si>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</si>
  <si>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</si>
  <si>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</si>
  <si>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</si>
  <si>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</si>
  <si>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</si>
  <si>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</si>
  <si>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</si>
  <si>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</si>
  <si>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</si>
  <si>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</si>
  <si>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</si>
  <si>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</si>
  <si>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</si>
  <si>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</si>
  <si>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</si>
  <si>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</si>
  <si>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</si>
  <si>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</si>
  <si>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</si>
  <si>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</si>
  <si>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</si>
  <si>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</si>
  <si>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</si>
  <si>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</si>
  <si>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</si>
  <si>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</si>
  <si>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</si>
  <si>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</si>
  <si>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</si>
  <si>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</si>
  <si>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</si>
  <si>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</si>
  <si>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</si>
  <si>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</si>
  <si>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</si>
  <si>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</si>
  <si>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</si>
  <si>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</si>
  <si>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</si>
  <si>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</si>
  <si>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</si>
  <si>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</si>
  <si>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</si>
  <si>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</si>
  <si>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</si>
  <si>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</si>
  <si>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</si>
  <si>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</si>
  <si>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</si>
  <si>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</si>
  <si>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</si>
  <si>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</si>
  <si>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</si>
  <si>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</si>
  <si>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</si>
  <si>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</si>
  <si>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</si>
  <si>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</si>
  <si>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</si>
  <si>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</si>
  <si>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</si>
  <si>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</si>
  <si>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</si>
  <si>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</si>
  <si>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</si>
  <si>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</si>
  <si>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</si>
  <si>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</si>
  <si>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</si>
  <si>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</si>
  <si>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</si>
  <si>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</si>
  <si>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</si>
  <si>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</si>
  <si>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</si>
  <si>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</si>
  <si>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</si>
  <si>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</si>
  <si>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</si>
  <si>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</si>
  <si>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</si>
  <si>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</si>
  <si>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</si>
  <si>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</si>
  <si>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</si>
  <si>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</si>
  <si>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</si>
  <si>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</si>
  <si>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</si>
  <si>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</si>
  <si>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</si>
  <si>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</si>
  <si>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</si>
  <si>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</si>
  <si>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</si>
  <si>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</si>
  <si>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</si>
  <si>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</si>
  <si>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</si>
  <si>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</si>
  <si>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</si>
  <si>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</si>
  <si>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</si>
  <si>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</si>
  <si>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</si>
  <si>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</si>
  <si>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</si>
  <si>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</si>
  <si>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</si>
  <si>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</si>
  <si>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</si>
  <si>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</si>
  <si>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</si>
  <si>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</si>
  <si>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</si>
  <si>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</si>
  <si>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</si>
  <si>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</si>
  <si>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</si>
  <si>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</si>
  <si>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</si>
  <si>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</si>
  <si>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</si>
  <si>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</si>
  <si>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</si>
  <si>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</si>
  <si>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</si>
  <si>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</si>
  <si>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</si>
  <si>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</si>
  <si>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</si>
  <si>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</si>
  <si>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</si>
  <si>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</si>
  <si>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</si>
  <si>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</si>
  <si>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</si>
  <si>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</si>
  <si>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</si>
  <si>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</si>
  <si>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</si>
  <si>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</si>
  <si>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</si>
  <si>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</si>
  <si>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</si>
  <si>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</si>
  <si>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</si>
  <si>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</si>
  <si>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</si>
  <si>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</si>
  <si>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</si>
  <si>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</si>
  <si>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</si>
  <si>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</si>
  <si>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</si>
  <si>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</si>
  <si>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</si>
  <si>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</si>
  <si>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</si>
  <si>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</si>
  <si>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</si>
  <si>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</si>
  <si>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</si>
  <si>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</si>
  <si>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</si>
  <si>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</si>
  <si>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</si>
  <si>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</si>
  <si>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</si>
  <si>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</si>
  <si>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</si>
  <si>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</si>
  <si>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</si>
  <si>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</si>
  <si>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</si>
  <si>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</si>
  <si>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</si>
  <si>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</si>
  <si>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</si>
  <si>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</si>
  <si>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</si>
  <si>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</si>
  <si>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</si>
  <si>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</si>
  <si>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</si>
  <si>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</si>
  <si>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</si>
  <si>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</si>
  <si>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</si>
  <si>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</si>
  <si>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</si>
  <si>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</si>
  <si>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</si>
  <si>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</si>
  <si>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</si>
  <si>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</si>
  <si>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</si>
  <si>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</si>
  <si>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</si>
  <si>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</si>
  <si>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</si>
  <si>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</si>
  <si>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</si>
  <si>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</si>
  <si>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</si>
  <si>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</si>
  <si>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</si>
  <si>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</si>
  <si>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</si>
  <si>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</si>
  <si>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</si>
  <si>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</si>
  <si>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</si>
  <si>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</si>
  <si>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</si>
  <si>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</si>
  <si>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</si>
  <si>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</si>
  <si>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</si>
  <si>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</si>
  <si>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</si>
  <si>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</si>
  <si>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</si>
  <si>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</si>
  <si>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</si>
  <si>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</si>
  <si>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</si>
  <si>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</si>
  <si>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</si>
  <si>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</si>
  <si>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</si>
  <si>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</si>
  <si>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</si>
  <si>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</si>
  <si>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</si>
  <si>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</si>
  <si>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</si>
  <si>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</si>
  <si>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</si>
  <si>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</si>
  <si>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</si>
  <si>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</si>
  <si>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</si>
  <si>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</si>
  <si>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</si>
  <si>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</si>
  <si>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</si>
  <si>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</si>
  <si>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</si>
  <si>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</si>
  <si>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</si>
  <si>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</si>
  <si>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</si>
  <si>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</si>
  <si>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</si>
  <si>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</si>
  <si>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</si>
  <si>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</si>
  <si>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</si>
  <si>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</si>
  <si>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</si>
  <si>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</si>
  <si>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</si>
  <si>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</si>
  <si>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</si>
  <si>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</si>
  <si>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</si>
  <si>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</si>
  <si>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</si>
  <si>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</si>
  <si>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</si>
  <si>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</si>
  <si>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</si>
  <si>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</si>
  <si>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</si>
  <si>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</si>
  <si>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</si>
  <si>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</si>
  <si>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</si>
  <si>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</si>
  <si>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</si>
  <si>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</si>
  <si>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</si>
  <si>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</si>
  <si>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</si>
  <si>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</si>
  <si>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</si>
  <si>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</si>
  <si>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</si>
  <si>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</si>
  <si>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</si>
  <si>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</si>
  <si>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</si>
  <si>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</si>
  <si>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</si>
  <si>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</si>
  <si>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</si>
  <si>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</si>
  <si>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</si>
  <si>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</si>
  <si>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</si>
  <si>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</si>
  <si>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</si>
  <si>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</si>
  <si>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</si>
  <si>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</si>
  <si>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</si>
  <si>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</si>
  <si>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</si>
  <si>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</si>
  <si>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</si>
  <si>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</si>
  <si>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</si>
  <si>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</si>
  <si>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</si>
  <si>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</si>
  <si>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</si>
  <si>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</si>
  <si>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</si>
  <si>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</si>
  <si>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</si>
  <si>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</si>
  <si>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</si>
  <si>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</si>
  <si>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</si>
  <si>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</si>
  <si>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</si>
  <si>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</si>
  <si>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</si>
  <si>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</si>
  <si>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</si>
  <si>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</si>
  <si>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</si>
  <si>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</si>
  <si>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</si>
  <si>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</si>
  <si>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</si>
  <si>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</si>
  <si>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</si>
  <si>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</si>
  <si>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</si>
  <si>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</si>
  <si>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</si>
  <si>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</si>
  <si>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</si>
  <si>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</si>
  <si>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</si>
  <si>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</si>
  <si>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</si>
  <si>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</si>
  <si>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</si>
  <si>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</si>
  <si>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</si>
  <si>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</si>
  <si>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</si>
  <si>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</si>
  <si>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</si>
  <si>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</si>
  <si>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</si>
  <si>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</si>
  <si>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</si>
  <si>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</si>
  <si>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</si>
  <si>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</si>
  <si>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</si>
  <si>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</si>
  <si>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</si>
  <si>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</si>
  <si>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</si>
  <si>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</si>
  <si>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</si>
  <si>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</si>
  <si>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</si>
  <si>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</si>
  <si>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</si>
  <si>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</si>
  <si>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</si>
  <si>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</si>
  <si>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</si>
  <si>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</si>
  <si>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</si>
  <si>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</si>
  <si>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</si>
  <si>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</si>
  <si>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</si>
  <si>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</si>
  <si>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</si>
  <si>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</si>
  <si>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</si>
  <si>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</si>
  <si>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</si>
  <si>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</si>
  <si>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</si>
  <si>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</si>
  <si>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</si>
  <si>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</si>
  <si>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</si>
  <si>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</si>
  <si>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</si>
  <si>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</si>
  <si>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</si>
  <si>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</si>
  <si>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</si>
  <si>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</si>
  <si>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</si>
  <si>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</si>
  <si>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</si>
  <si>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</si>
  <si>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</si>
  <si>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</si>
  <si>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</si>
  <si>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</si>
  <si>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</si>
  <si>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</si>
  <si>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</si>
  <si>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</si>
  <si>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</si>
  <si>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</si>
  <si>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</si>
  <si>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</si>
  <si>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</si>
  <si>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</si>
  <si>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</si>
  <si>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</si>
  <si>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</si>
  <si>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</si>
  <si>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</si>
  <si>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</si>
  <si>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</si>
  <si>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</si>
  <si>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</si>
  <si>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</si>
  <si>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</si>
  <si>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</si>
  <si>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</si>
  <si>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</si>
  <si>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</si>
  <si>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</si>
  <si>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</si>
  <si>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</si>
  <si>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</si>
  <si>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</si>
  <si>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</si>
  <si>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</si>
  <si>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</si>
  <si>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</si>
  <si>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</si>
  <si>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</si>
  <si>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</si>
  <si>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</si>
  <si>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</si>
  <si>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</si>
  <si>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</si>
  <si>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</si>
  <si>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</si>
  <si>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</si>
  <si>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</si>
  <si>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</si>
  <si>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</si>
  <si>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</si>
  <si>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</si>
  <si>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</si>
  <si>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</si>
  <si>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</si>
  <si>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</si>
  <si>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</si>
  <si>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</si>
  <si>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</si>
  <si>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</si>
  <si>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</si>
  <si>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</si>
  <si>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</si>
  <si>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</si>
  <si>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</si>
  <si>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</si>
  <si>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</si>
  <si>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</si>
  <si>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</si>
  <si>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</si>
  <si>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</si>
  <si>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</si>
  <si>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</si>
  <si>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</si>
  <si>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</si>
  <si>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</si>
  <si>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</si>
  <si>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</si>
  <si>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</si>
  <si>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</si>
  <si>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</si>
  <si>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</si>
  <si>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</si>
  <si>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</si>
  <si>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</si>
  <si>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</si>
  <si>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</si>
  <si>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</si>
  <si>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</si>
  <si>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</si>
  <si>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</si>
  <si>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</si>
  <si>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</si>
  <si>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</si>
  <si>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</si>
  <si>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</si>
  <si>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</si>
  <si>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</si>
  <si>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</si>
  <si>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</si>
  <si>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</si>
  <si>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</si>
  <si>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</si>
  <si>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</si>
  <si>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</si>
  <si>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</si>
  <si>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</si>
  <si>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</si>
  <si>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</si>
  <si>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</si>
  <si>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</si>
  <si>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</si>
  <si>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</si>
  <si>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</si>
  <si>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</si>
  <si>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</si>
  <si>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</si>
  <si>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</si>
  <si>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</si>
  <si>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</si>
  <si>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</si>
  <si>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</si>
  <si>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</si>
  <si>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</si>
  <si>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</si>
  <si>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</si>
  <si>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</si>
  <si>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</si>
  <si>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</si>
  <si>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</si>
  <si>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</si>
  <si>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</si>
  <si>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</si>
  <si>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</si>
  <si>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</si>
  <si>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</si>
  <si>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</si>
  <si>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</si>
  <si>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</si>
  <si>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</si>
  <si>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</si>
  <si>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</si>
  <si>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</si>
  <si>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</si>
  <si>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</si>
  <si>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</si>
  <si>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</si>
  <si>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</si>
  <si>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</si>
  <si>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</si>
  <si>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</si>
  <si>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</si>
  <si>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</si>
  <si>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</si>
  <si>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</si>
  <si>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</si>
  <si>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</si>
  <si>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</si>
  <si>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</si>
  <si>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</si>
  <si>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</si>
  <si>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</si>
  <si>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</si>
  <si>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</si>
  <si>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</si>
  <si>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</si>
  <si>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</si>
  <si>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</si>
  <si>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</si>
  <si>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</si>
  <si>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</si>
  <si>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</si>
  <si>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</si>
  <si>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</si>
  <si>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</si>
  <si>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</si>
  <si>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</si>
  <si>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</si>
  <si>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</si>
  <si>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</si>
  <si>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</si>
  <si>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</si>
  <si>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</si>
  <si>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</si>
  <si>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</si>
  <si>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</si>
  <si>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</si>
  <si>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</si>
  <si>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</si>
  <si>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</si>
  <si>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</si>
  <si>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</si>
  <si>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</si>
  <si>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</si>
  <si>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</si>
  <si>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</si>
  <si>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</si>
  <si>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</si>
  <si>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</si>
  <si>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</si>
  <si>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</si>
  <si>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</si>
  <si>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</si>
  <si>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</si>
  <si>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</si>
  <si>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</si>
  <si>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</si>
  <si>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</si>
  <si>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</si>
  <si>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</si>
  <si>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</si>
  <si>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</si>
  <si>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</si>
  <si>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</si>
  <si>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</si>
  <si>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</si>
  <si>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</si>
  <si>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</si>
  <si>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</si>
  <si>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</si>
  <si>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</si>
  <si>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</si>
  <si>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</si>
  <si>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</si>
  <si>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</si>
  <si>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</si>
  <si>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</si>
  <si>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</si>
  <si>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</si>
  <si>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</si>
  <si>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</si>
  <si>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</si>
  <si>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</si>
  <si>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</si>
  <si>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</si>
  <si>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</si>
  <si>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</si>
  <si>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</si>
  <si>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</si>
  <si>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</si>
  <si>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</si>
  <si>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</si>
  <si>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</si>
  <si>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</si>
  <si>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</si>
  <si>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</si>
  <si>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</si>
  <si>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</si>
  <si>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</si>
  <si>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</si>
  <si>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</si>
  <si>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</si>
  <si>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</si>
  <si>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</si>
  <si>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</si>
  <si>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</si>
  <si>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</si>
  <si>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</si>
  <si>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</si>
  <si>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</si>
  <si>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</si>
  <si>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</si>
  <si>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</si>
  <si>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</si>
  <si>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</si>
  <si>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</si>
  <si>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</si>
  <si>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</si>
  <si>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</si>
  <si>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</si>
  <si>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</si>
  <si>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</si>
  <si>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</si>
  <si>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</si>
  <si>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</si>
  <si>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</si>
  <si>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</si>
  <si>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</si>
  <si>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</si>
  <si>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</si>
  <si>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</si>
  <si>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</si>
  <si>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</si>
  <si>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</si>
  <si>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</si>
  <si>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</si>
  <si>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</si>
  <si>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</si>
  <si>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</si>
  <si>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</si>
  <si>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</si>
  <si>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</si>
  <si>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</si>
  <si>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</si>
  <si>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</si>
  <si>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</si>
  <si>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</si>
  <si>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</si>
  <si>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</si>
  <si>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</si>
  <si>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</si>
  <si>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</si>
  <si>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</si>
  <si>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</si>
  <si>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</si>
  <si>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</si>
  <si>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</si>
  <si>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</si>
  <si>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</si>
  <si>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</si>
  <si>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</si>
  <si>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</si>
  <si>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</si>
  <si>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</si>
  <si>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</si>
  <si>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</si>
  <si>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</si>
  <si>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</si>
  <si>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</si>
  <si>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</si>
  <si>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</si>
  <si>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</si>
  <si>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</si>
  <si>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</si>
  <si>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</si>
  <si>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</si>
  <si>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</si>
  <si>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</si>
  <si>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</si>
  <si>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</si>
  <si>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</si>
  <si>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</si>
  <si>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</si>
  <si>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</si>
  <si>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</si>
  <si>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</si>
  <si>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</si>
  <si>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</si>
  <si>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</si>
  <si>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</si>
  <si>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</si>
  <si>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</si>
  <si>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</si>
  <si>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</si>
  <si>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</si>
  <si>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</si>
  <si>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</si>
  <si>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</si>
  <si>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</si>
  <si>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</si>
  <si>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</si>
  <si>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</si>
  <si>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</si>
  <si>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</si>
  <si>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</si>
  <si>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</si>
  <si>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</si>
  <si>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</si>
  <si>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</si>
  <si>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</si>
  <si>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</si>
  <si>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</si>
  <si>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</si>
  <si>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</si>
  <si>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</si>
  <si>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</si>
  <si>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</si>
  <si>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</si>
  <si>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</si>
  <si>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</si>
  <si>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</si>
  <si>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</si>
  <si>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</si>
  <si>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</si>
  <si>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</si>
  <si>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</si>
  <si>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</si>
  <si>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</si>
  <si>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</si>
  <si>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</si>
  <si>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</si>
  <si>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</si>
  <si>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</si>
  <si>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</si>
  <si>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</si>
  <si>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</si>
  <si>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</si>
  <si>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</si>
  <si>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</si>
  <si>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</si>
  <si>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</si>
  <si>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</si>
  <si>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</si>
  <si>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</si>
  <si>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</si>
  <si>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</si>
  <si>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</si>
  <si>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</si>
  <si>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</si>
  <si>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</si>
  <si>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</si>
  <si>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</si>
  <si>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</si>
  <si>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</si>
  <si>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</si>
  <si>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</si>
  <si>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</si>
  <si>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</si>
  <si>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</si>
  <si>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</si>
  <si>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</si>
  <si>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</si>
  <si>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</si>
  <si>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</si>
  <si>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</si>
  <si>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</si>
  <si>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</si>
  <si>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</si>
  <si>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</si>
  <si>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</si>
  <si>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</si>
  <si>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</si>
  <si>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</si>
  <si>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</si>
  <si>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</si>
  <si>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</si>
  <si>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</si>
  <si>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</si>
  <si>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</si>
  <si>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</si>
  <si>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</si>
  <si>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</si>
  <si>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</si>
  <si>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</si>
  <si>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</si>
  <si>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</si>
  <si>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</si>
  <si>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</si>
  <si>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</si>
  <si>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</si>
  <si>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</si>
  <si>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</si>
  <si>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</si>
  <si>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</si>
  <si>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</si>
  <si>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</si>
  <si>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</si>
  <si>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</si>
  <si>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</si>
  <si>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</si>
  <si>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</si>
  <si>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</si>
  <si>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</si>
  <si>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</si>
  <si>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</si>
  <si>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</si>
  <si>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</si>
  <si>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</si>
  <si>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</si>
  <si>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</si>
  <si>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</si>
  <si>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</si>
  <si>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</si>
  <si>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</si>
  <si>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</si>
  <si>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</si>
  <si>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</si>
  <si>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</si>
  <si>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</si>
  <si>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</si>
  <si>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</si>
  <si>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</si>
  <si>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</si>
  <si>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</si>
  <si>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</si>
  <si>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</si>
  <si>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</si>
  <si>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</si>
  <si>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</si>
  <si>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</si>
  <si>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</si>
  <si>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</si>
  <si>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</si>
  <si>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</si>
  <si>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</si>
  <si>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</si>
  <si>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</si>
  <si>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</si>
  <si>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</si>
  <si>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</si>
  <si>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</si>
  <si>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</si>
  <si>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</si>
  <si>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</si>
  <si>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</si>
  <si>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</si>
  <si>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</si>
  <si>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</si>
  <si>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</si>
  <si>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</si>
  <si>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</si>
  <si>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</si>
  <si>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</si>
  <si>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</si>
  <si>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</si>
  <si>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</si>
  <si>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</si>
  <si>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</si>
  <si>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</si>
  <si>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</si>
  <si>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</si>
  <si>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</si>
  <si>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</si>
  <si>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</si>
  <si>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</si>
  <si>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</si>
  <si>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</si>
  <si>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</si>
  <si>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</si>
  <si>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</si>
  <si>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</si>
  <si>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</si>
  <si>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</si>
  <si>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</si>
  <si>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</si>
  <si>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</si>
  <si>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</si>
  <si>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</si>
  <si>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</si>
  <si>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</si>
  <si>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</si>
  <si>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</si>
  <si>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</si>
  <si>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</si>
  <si>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</si>
  <si>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</si>
  <si>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</si>
  <si>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</si>
  <si>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</si>
  <si>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</si>
  <si>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</si>
  <si>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</si>
  <si>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</si>
  <si>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</si>
  <si>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</si>
  <si>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</si>
  <si>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</si>
  <si>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</si>
  <si>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</si>
  <si>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</si>
  <si>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</si>
  <si>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</si>
  <si>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</si>
  <si>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</si>
  <si>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</si>
  <si>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</si>
  <si>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</si>
  <si>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</si>
  <si>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</si>
  <si>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</si>
  <si>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</si>
  <si>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</si>
  <si>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</si>
  <si>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</si>
  <si>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</si>
  <si>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</si>
  <si>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</si>
  <si>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</si>
  <si>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</si>
  <si>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</si>
  <si>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</si>
  <si>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</si>
  <si>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</si>
  <si>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</si>
  <si>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</si>
  <si>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</si>
  <si>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</si>
  <si>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</si>
  <si>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</si>
  <si>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</si>
  <si>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</si>
  <si>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</si>
  <si>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</si>
  <si>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</si>
  <si>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</si>
  <si>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</si>
  <si>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</si>
  <si>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</si>
  <si>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</si>
  <si>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</si>
  <si>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</si>
  <si>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</si>
  <si>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</si>
  <si>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</si>
  <si>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</si>
  <si>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</si>
  <si>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</si>
  <si>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</si>
  <si>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</si>
  <si>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</si>
  <si>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</si>
  <si>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</si>
  <si>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</si>
  <si>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</si>
  <si>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</si>
  <si>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</si>
  <si>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</si>
  <si>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</si>
  <si>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</si>
  <si>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</si>
  <si>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</si>
  <si>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</si>
  <si>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</si>
  <si>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</si>
  <si>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</si>
  <si>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</si>
  <si>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</si>
  <si>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</si>
  <si>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</si>
  <si>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</si>
  <si>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</si>
  <si>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</si>
  <si>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</si>
  <si>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</si>
  <si>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</si>
  <si>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</si>
  <si>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</si>
  <si>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</si>
  <si>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</si>
  <si>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</si>
  <si>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</si>
  <si>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</si>
  <si>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</si>
  <si>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</si>
  <si>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</si>
  <si>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</si>
  <si>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</si>
  <si>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</si>
  <si>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</si>
  <si>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</si>
  <si>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</si>
  <si>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</si>
  <si>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</si>
  <si>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</si>
  <si>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</si>
  <si>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</si>
  <si>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</si>
  <si>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</si>
  <si>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</si>
  <si>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</si>
  <si>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</si>
  <si>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</si>
  <si>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</si>
  <si>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</si>
  <si>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</si>
  <si>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</si>
  <si>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</si>
  <si>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</si>
  <si>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</si>
  <si>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</si>
  <si>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</si>
  <si>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</si>
  <si>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</si>
  <si>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</si>
  <si>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</si>
  <si>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</si>
  <si>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</si>
  <si>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</si>
  <si>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</si>
  <si>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</si>
  <si>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</si>
  <si>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</si>
  <si>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</si>
  <si>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</si>
  <si>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</si>
  <si>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</si>
  <si>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</si>
  <si>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</si>
  <si>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</si>
  <si>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</si>
  <si>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</si>
  <si>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</si>
  <si>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</si>
  <si>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</si>
  <si>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</si>
  <si>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</si>
  <si>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</si>
  <si>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</si>
  <si>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</si>
  <si>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</si>
  <si>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</si>
  <si>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</si>
  <si>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</si>
  <si>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</si>
  <si>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</si>
  <si>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</si>
  <si>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</si>
  <si>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</si>
  <si>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</si>
  <si>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</si>
  <si>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</si>
  <si>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</si>
  <si>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</si>
  <si>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</si>
  <si>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</si>
  <si>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</si>
  <si>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</si>
  <si>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</si>
  <si>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</si>
  <si>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</si>
  <si>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</si>
  <si>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</si>
  <si>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</si>
  <si>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</si>
  <si>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</si>
  <si>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</si>
  <si>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</si>
  <si>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</si>
  <si>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</si>
  <si>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</si>
  <si>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</si>
  <si>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</si>
  <si>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</si>
  <si>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</si>
  <si>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</si>
  <si>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</si>
  <si>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</si>
  <si>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</si>
  <si>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</si>
  <si>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</si>
  <si>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</si>
  <si>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</si>
  <si>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</si>
  <si>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</si>
  <si>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</si>
  <si>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</si>
  <si>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</si>
  <si>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</si>
  <si>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</si>
  <si>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</si>
  <si>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</si>
  <si>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</si>
  <si>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</si>
  <si>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</si>
  <si>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</si>
  <si>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</si>
  <si>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</si>
  <si>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</si>
  <si>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</si>
  <si>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</si>
  <si>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</si>
  <si>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</si>
  <si>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</si>
  <si>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</si>
  <si>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</si>
  <si>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</si>
  <si>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</si>
  <si>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</si>
  <si>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</si>
  <si>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</si>
  <si>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</si>
  <si>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</si>
  <si>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</si>
  <si>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</si>
  <si>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</si>
  <si>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</si>
  <si>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</si>
  <si>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</si>
  <si>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</si>
  <si>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</si>
  <si>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</si>
  <si>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</si>
  <si>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</si>
  <si>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</si>
  <si>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</si>
  <si>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</si>
  <si>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</si>
  <si>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</si>
  <si>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</si>
  <si>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</si>
  <si>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</si>
  <si>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</si>
  <si>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</si>
  <si>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</si>
  <si>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</si>
  <si>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</si>
  <si>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</si>
  <si>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</si>
  <si>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</si>
  <si>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</si>
  <si>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</si>
  <si>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</si>
  <si>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</si>
  <si>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</si>
  <si>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</si>
  <si>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</si>
  <si>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</si>
  <si>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</si>
  <si>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</si>
  <si>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</si>
  <si>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</si>
  <si>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</si>
  <si>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</si>
  <si>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</si>
  <si>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</si>
  <si>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</si>
  <si>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</si>
  <si>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</si>
  <si>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</si>
  <si>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</si>
  <si>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</si>
  <si>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</si>
  <si>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</si>
  <si>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</si>
  <si>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</si>
  <si>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</si>
  <si>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</si>
  <si>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</si>
  <si>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</si>
  <si>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</si>
  <si>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</si>
  <si>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</si>
  <si>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</si>
  <si>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</si>
  <si>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</si>
  <si>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</si>
  <si>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</si>
  <si>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</si>
  <si>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</si>
  <si>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</si>
  <si>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</si>
  <si>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</si>
  <si>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</si>
  <si>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</si>
  <si>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</si>
  <si>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</si>
  <si>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</si>
  <si>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</si>
  <si>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</si>
  <si>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</si>
  <si>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</si>
  <si>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</si>
  <si>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</si>
  <si>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</si>
  <si>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</si>
  <si>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</si>
  <si>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</si>
  <si>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</si>
  <si>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</si>
  <si>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</si>
  <si>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</si>
  <si>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</si>
  <si>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</si>
  <si>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</si>
  <si>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</si>
  <si>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</si>
  <si>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</si>
  <si>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</si>
  <si>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</si>
  <si>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</si>
  <si>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</si>
  <si>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</si>
  <si>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</si>
  <si>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</si>
  <si>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</si>
  <si>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</si>
  <si>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</si>
  <si>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</si>
  <si>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</si>
  <si>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</si>
  <si>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</si>
  <si>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</si>
  <si>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</si>
  <si>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</si>
  <si>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</si>
  <si>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</si>
  <si>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</si>
  <si>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</si>
  <si>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</si>
  <si>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</si>
  <si>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</si>
  <si>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</si>
  <si>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</si>
  <si>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</si>
  <si>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</si>
  <si>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</si>
  <si>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</si>
  <si>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</si>
  <si>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</si>
  <si>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</si>
  <si>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</si>
  <si>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</si>
  <si>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</si>
  <si>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</si>
  <si>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</si>
  <si>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</si>
  <si>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</si>
  <si>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</si>
  <si>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</si>
  <si>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</si>
  <si>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</si>
  <si>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</si>
  <si>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</si>
  <si>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</si>
  <si>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</si>
  <si>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</si>
  <si>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</si>
  <si>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</si>
  <si>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</si>
  <si>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</si>
  <si>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</si>
  <si>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</si>
  <si>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</si>
  <si>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</si>
  <si>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</si>
  <si>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</si>
  <si>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</si>
  <si>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</si>
  <si>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</si>
  <si>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</si>
  <si>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</si>
  <si>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</si>
  <si>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</si>
  <si>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</si>
  <si>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</si>
  <si>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</si>
  <si>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</si>
  <si>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</si>
  <si>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</si>
  <si>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</si>
  <si>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</si>
  <si>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</si>
  <si>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</si>
  <si>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</si>
  <si>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</si>
  <si>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</si>
  <si>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</si>
  <si>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</si>
  <si>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</si>
  <si>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</si>
  <si>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</si>
  <si>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</si>
  <si>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</si>
  <si>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</si>
  <si>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</si>
  <si>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</si>
  <si>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</si>
  <si>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</si>
  <si>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</si>
  <si>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</si>
  <si>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</si>
  <si>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</si>
  <si>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</si>
  <si>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</si>
  <si>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</si>
  <si>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</si>
  <si>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</si>
  <si>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</si>
  <si>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</si>
  <si>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</si>
  <si>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</si>
  <si>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</si>
  <si>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</si>
  <si>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</si>
  <si>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</si>
  <si>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</si>
  <si>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</si>
  <si>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</si>
  <si>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</si>
  <si>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</si>
  <si>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</si>
  <si>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</si>
  <si>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</si>
  <si>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</si>
  <si>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</si>
  <si>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</si>
  <si>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</si>
  <si>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</si>
  <si>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</si>
  <si>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</si>
  <si>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</si>
  <si>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</si>
  <si>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</si>
  <si>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</si>
  <si>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</si>
  <si>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</si>
  <si>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</si>
  <si>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</si>
  <si>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</si>
  <si>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</si>
  <si>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</si>
  <si>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</si>
  <si>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</si>
  <si>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</si>
  <si>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</si>
  <si>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</si>
  <si>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</si>
  <si>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</si>
  <si>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</si>
  <si>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</si>
  <si>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</si>
  <si>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</si>
  <si>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</si>
  <si>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</si>
  <si>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</si>
  <si>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</si>
  <si>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</si>
  <si>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</si>
  <si>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</si>
  <si>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</si>
  <si>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</si>
  <si>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</si>
  <si>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</si>
  <si>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</si>
  <si>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</si>
  <si>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</si>
  <si>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</si>
  <si>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</si>
  <si>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</si>
  <si>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</si>
  <si>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</si>
  <si>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</si>
  <si>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</si>
  <si>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</si>
  <si>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</si>
  <si>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</si>
  <si>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</si>
  <si>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</si>
  <si>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</si>
  <si>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</si>
  <si>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</si>
  <si>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</si>
  <si>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</si>
  <si>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</si>
  <si>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</si>
  <si>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</si>
  <si>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</si>
  <si>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</si>
  <si>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</si>
  <si>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</si>
  <si>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</si>
  <si>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</si>
  <si>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</si>
  <si>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</si>
  <si>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</si>
  <si>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</si>
  <si>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</si>
  <si>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</si>
  <si>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</si>
  <si>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</si>
  <si>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</si>
  <si>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</si>
  <si>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</si>
  <si>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</si>
  <si>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</si>
  <si>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</si>
  <si>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</si>
  <si>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</si>
  <si>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</si>
  <si>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</si>
  <si>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</si>
  <si>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</si>
  <si>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</si>
  <si>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</si>
  <si>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</si>
  <si>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</si>
  <si>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</si>
  <si>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</si>
  <si>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</si>
  <si>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</si>
  <si>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</si>
  <si>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</si>
  <si>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</si>
  <si>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</si>
  <si>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</si>
  <si>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</si>
  <si>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</si>
  <si>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</si>
  <si>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</si>
  <si>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</si>
  <si>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</si>
  <si>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</si>
  <si>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</si>
  <si>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</si>
  <si>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</si>
  <si>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</si>
  <si>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</si>
  <si>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</si>
  <si>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</si>
  <si>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</si>
  <si>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</si>
  <si>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</si>
  <si>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</si>
  <si>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</si>
  <si>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</si>
  <si>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</si>
  <si>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</si>
  <si>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</si>
  <si>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</si>
  <si>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</si>
  <si>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</si>
  <si>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</si>
  <si>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</si>
  <si>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</si>
  <si>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</si>
  <si>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</si>
  <si>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</si>
  <si>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</si>
  <si>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</si>
  <si>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</si>
  <si>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</si>
  <si>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</si>
  <si>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</si>
  <si>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</si>
  <si>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</si>
  <si>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</si>
  <si>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</si>
  <si>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</si>
  <si>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</si>
  <si>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</si>
  <si>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</si>
  <si>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</si>
  <si>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</si>
  <si>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</si>
  <si>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</si>
  <si>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</si>
  <si>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</si>
  <si>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</si>
  <si>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</si>
  <si>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</si>
  <si>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</si>
  <si>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</si>
  <si>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</si>
  <si>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</si>
  <si>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</si>
  <si>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</si>
  <si>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</si>
  <si>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</si>
  <si>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</si>
  <si>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</si>
  <si>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</si>
  <si>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</si>
  <si>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</si>
  <si>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</si>
  <si>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</si>
  <si>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</si>
  <si>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</si>
  <si>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</si>
  <si>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</si>
  <si>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</si>
  <si>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</si>
  <si>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</si>
  <si>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</si>
  <si>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</si>
  <si>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</si>
  <si>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</si>
  <si>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</si>
  <si>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</si>
  <si>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</si>
  <si>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</si>
  <si>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</si>
  <si>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</si>
  <si>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</si>
  <si>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</si>
  <si>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</si>
  <si>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</si>
  <si>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</si>
  <si>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</si>
  <si>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</si>
  <si>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</si>
  <si>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</si>
  <si>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</si>
  <si>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</si>
  <si>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</si>
  <si>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</si>
  <si>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</si>
  <si>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</si>
  <si>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</si>
  <si>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</si>
  <si>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</si>
  <si>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</si>
  <si>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</si>
  <si>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</si>
  <si>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</si>
  <si>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</si>
  <si>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</si>
  <si>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</si>
  <si>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</si>
  <si>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</si>
  <si>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</si>
  <si>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</si>
  <si>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</si>
  <si>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</si>
  <si>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</si>
  <si>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</si>
  <si>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</si>
  <si>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</si>
  <si>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</si>
  <si>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</si>
  <si>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</si>
  <si>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</si>
  <si>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</si>
  <si>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</si>
  <si>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</si>
  <si>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</si>
  <si>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</si>
  <si>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</si>
  <si>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</si>
  <si>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</si>
  <si>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</si>
  <si>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</si>
  <si>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</si>
  <si>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</si>
  <si>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</si>
  <si>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</si>
  <si>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</si>
  <si>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</si>
  <si>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</si>
  <si>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</si>
  <si>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</si>
  <si>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</si>
  <si>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</si>
  <si>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</si>
  <si>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</si>
  <si>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</si>
  <si>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</si>
  <si>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</si>
  <si>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</si>
  <si>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</si>
  <si>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</si>
  <si>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</si>
  <si>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</si>
  <si>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</si>
  <si>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</si>
  <si>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</si>
  <si>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</si>
  <si>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</si>
  <si>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</si>
  <si>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</si>
  <si>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</si>
  <si>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</si>
  <si>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</si>
  <si>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</si>
  <si>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</si>
  <si>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</si>
  <si>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</si>
  <si>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</si>
  <si>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</si>
  <si>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</si>
  <si>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</si>
  <si>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</si>
  <si>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</si>
  <si>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</si>
  <si>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</si>
  <si>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</si>
  <si>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</si>
  <si>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</si>
  <si>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</si>
  <si>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</si>
  <si>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</si>
  <si>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</si>
  <si>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</si>
  <si>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</si>
  <si>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</si>
  <si>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</si>
  <si>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</si>
  <si>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</si>
  <si>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</si>
  <si>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</si>
  <si>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</si>
  <si>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</si>
  <si>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</si>
  <si>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</si>
  <si>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</si>
  <si>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</si>
  <si>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</si>
  <si>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</si>
  <si>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</si>
  <si>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</si>
  <si>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</si>
  <si>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</si>
  <si>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</si>
  <si>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</si>
  <si>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</si>
  <si>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</si>
  <si>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</si>
  <si>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</si>
  <si>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</si>
  <si>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</si>
  <si>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</si>
  <si>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</si>
  <si>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</si>
  <si>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</si>
  <si>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</si>
  <si>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</si>
  <si>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</si>
  <si>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</si>
  <si>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</si>
  <si>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</si>
  <si>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</si>
  <si>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</si>
  <si>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</si>
  <si>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</si>
  <si>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</si>
  <si>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</si>
  <si>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</si>
  <si>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</si>
  <si>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</si>
  <si>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</si>
  <si>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</si>
  <si>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</si>
  <si>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</si>
  <si>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</si>
  <si>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</si>
  <si>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</si>
  <si>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</si>
  <si>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</si>
  <si>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</si>
  <si>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</si>
  <si>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</si>
  <si>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</si>
  <si>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</si>
  <si>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</si>
  <si>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</si>
  <si>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</si>
  <si>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</si>
  <si>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</si>
  <si>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</si>
  <si>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</si>
  <si>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</si>
  <si>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</si>
  <si>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</si>
  <si>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</si>
  <si>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</si>
  <si>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</si>
  <si>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</si>
  <si>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</si>
  <si>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</si>
  <si>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</si>
  <si>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</si>
  <si>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</si>
  <si>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</si>
  <si>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</si>
  <si>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</si>
  <si>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</si>
  <si>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</si>
  <si>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</si>
  <si>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</si>
  <si>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</si>
  <si>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</si>
  <si>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</si>
  <si>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</si>
  <si>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</si>
  <si>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</si>
  <si>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</si>
  <si>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</si>
  <si>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</si>
  <si>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</si>
  <si>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</si>
  <si>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</si>
  <si>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</si>
  <si>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</si>
  <si>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</si>
  <si>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</si>
  <si>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</si>
  <si>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</si>
  <si>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</si>
  <si>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</si>
  <si>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</si>
  <si>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</si>
  <si>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</si>
  <si>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</si>
  <si>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</si>
  <si>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</si>
  <si>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</si>
  <si>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</si>
  <si>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</si>
  <si>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</si>
  <si>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</si>
  <si>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</si>
  <si>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</si>
  <si>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</si>
  <si>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</si>
  <si>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</si>
  <si>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</si>
  <si>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</si>
  <si>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</si>
  <si>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</si>
  <si>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</si>
  <si>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</si>
  <si>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</si>
  <si>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</si>
  <si>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</si>
  <si>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</si>
  <si>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</si>
  <si>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</si>
  <si>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</si>
  <si>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</si>
  <si>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</si>
  <si>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</si>
  <si>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</si>
  <si>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</si>
  <si>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</si>
  <si>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</si>
  <si>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</si>
  <si>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</si>
  <si>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</si>
  <si>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</si>
  <si>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</si>
  <si>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</si>
  <si>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</si>
  <si>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</si>
  <si>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</si>
  <si>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</si>
  <si>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</si>
  <si>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</si>
  <si>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</si>
  <si>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</si>
  <si>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</si>
  <si>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</si>
  <si>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</si>
  <si>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</si>
  <si>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</si>
  <si>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</si>
  <si>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</si>
  <si>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</si>
  <si>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</si>
  <si>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</si>
  <si>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</si>
  <si>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</si>
  <si>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</si>
  <si>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</si>
  <si>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</si>
  <si>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</si>
  <si>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</si>
  <si>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</si>
  <si>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</si>
  <si>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</si>
  <si>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</si>
  <si>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</si>
  <si>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</si>
  <si>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</si>
  <si>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</si>
  <si>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</si>
  <si>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</si>
  <si>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</si>
  <si>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</si>
  <si>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</si>
  <si>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</si>
  <si>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</si>
  <si>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</si>
  <si>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</si>
  <si>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</si>
  <si>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</si>
  <si>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</si>
  <si>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</si>
  <si>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</si>
  <si>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</si>
  <si>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</si>
  <si>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</si>
  <si>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</si>
  <si>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</si>
  <si>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</si>
  <si>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</si>
  <si>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</si>
  <si>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</si>
  <si>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</si>
  <si>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</si>
  <si>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</si>
  <si>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</si>
  <si>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</si>
  <si>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</si>
  <si>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</si>
  <si>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</si>
  <si>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</si>
  <si>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</si>
  <si>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</si>
  <si>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</si>
  <si>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</si>
  <si>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</si>
  <si>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</si>
  <si>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</si>
  <si>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</si>
  <si>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</si>
  <si>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</si>
  <si>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</si>
  <si>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</si>
  <si>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</si>
  <si>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</si>
  <si>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</si>
  <si>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</si>
  <si>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</si>
  <si>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</si>
  <si>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</si>
  <si>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</si>
  <si>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</si>
  <si>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</si>
  <si>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</si>
  <si>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</si>
  <si>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</si>
  <si>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</si>
  <si>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</si>
  <si>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</si>
  <si>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</si>
  <si>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</si>
  <si>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</si>
  <si>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</si>
  <si>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</si>
  <si>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</si>
  <si>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</si>
  <si>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</si>
  <si>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</si>
  <si>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</si>
  <si>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</si>
  <si>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</si>
  <si>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</si>
  <si>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</si>
  <si>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</si>
  <si>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</si>
  <si>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</si>
  <si>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</si>
  <si>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</si>
  <si>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</si>
  <si>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</si>
  <si>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</si>
  <si>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</si>
  <si>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</si>
  <si>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</si>
  <si>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</si>
  <si>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</si>
  <si>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</si>
  <si>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</si>
  <si>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</si>
  <si>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</si>
  <si>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</si>
  <si>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</si>
  <si>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</si>
  <si>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</si>
  <si>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</si>
  <si>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</si>
  <si>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</si>
  <si>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</si>
  <si>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</si>
  <si>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</si>
  <si>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</si>
  <si>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</si>
  <si>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</si>
  <si>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</si>
  <si>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</si>
  <si>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</si>
  <si>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</si>
  <si>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</si>
  <si>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</si>
  <si>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</si>
  <si>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</si>
  <si>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</si>
  <si>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</si>
  <si>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</si>
  <si>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</si>
  <si>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</si>
  <si>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</si>
  <si>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</si>
  <si>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</si>
  <si>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</si>
  <si>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</si>
  <si>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</si>
  <si>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</si>
  <si>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</si>
  <si>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</si>
  <si>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</si>
  <si>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</si>
  <si>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</si>
  <si>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</si>
  <si>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</si>
  <si>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</si>
  <si>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</si>
  <si>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</si>
  <si>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</si>
  <si>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</si>
  <si>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</si>
  <si>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</si>
  <si>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</si>
  <si>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</si>
  <si>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</si>
  <si>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</si>
  <si>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</si>
  <si>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</si>
  <si>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</si>
  <si>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</si>
  <si>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</si>
  <si>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</si>
  <si>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</si>
  <si>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</si>
  <si>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</si>
  <si>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</si>
  <si>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</si>
  <si>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</si>
  <si>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</si>
  <si>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</si>
  <si>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</si>
  <si>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</si>
  <si>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</si>
  <si>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</si>
  <si>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</si>
  <si>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</si>
  <si>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</si>
  <si>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</si>
  <si>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</si>
  <si>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</si>
  <si>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</si>
  <si>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</si>
  <si>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</si>
  <si>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</si>
  <si>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</si>
  <si>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</si>
  <si>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</si>
  <si>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</si>
  <si>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</si>
  <si>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</si>
  <si>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</si>
  <si>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</si>
  <si>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</si>
  <si>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</si>
  <si>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</si>
  <si>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</si>
  <si>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</si>
  <si>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</si>
  <si>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</si>
  <si>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</si>
  <si>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</si>
  <si>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</si>
  <si>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</si>
  <si>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</si>
  <si>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</si>
  <si>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</si>
  <si>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</si>
  <si>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</si>
  <si>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</si>
  <si>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</si>
  <si>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</si>
  <si>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</si>
  <si>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</si>
  <si>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</si>
  <si>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</si>
  <si>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</si>
  <si>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</si>
  <si>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</si>
  <si>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</si>
  <si>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</si>
  <si>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</si>
  <si>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</si>
  <si>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</si>
  <si>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</si>
  <si>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</si>
  <si>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</si>
  <si>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</si>
  <si>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</si>
  <si>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</si>
  <si>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</si>
  <si>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</si>
  <si>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</si>
  <si>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</si>
  <si>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</si>
  <si>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</si>
  <si>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</si>
  <si>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</si>
  <si>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</si>
  <si>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</si>
  <si>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</si>
  <si>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</si>
  <si>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</si>
  <si>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</si>
  <si>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</si>
  <si>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</si>
  <si>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</si>
  <si>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</si>
  <si>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</si>
  <si>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</si>
  <si>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</si>
  <si>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</si>
  <si>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</si>
  <si>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</si>
  <si>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</si>
  <si>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</si>
  <si>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</si>
  <si>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</si>
  <si>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</si>
  <si>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</si>
  <si>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</si>
  <si>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</si>
  <si>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</si>
  <si>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</si>
  <si>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</si>
  <si>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</si>
  <si>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</si>
  <si>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</si>
  <si>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</si>
  <si>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</si>
  <si>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</si>
  <si>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</si>
  <si>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</si>
  <si>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</si>
  <si>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</si>
  <si>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</si>
  <si>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</si>
  <si>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</si>
  <si>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</si>
  <si>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</si>
  <si>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</si>
  <si>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</si>
  <si>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</si>
  <si>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</si>
  <si>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</si>
  <si>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</si>
  <si>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</si>
  <si>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</si>
  <si>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</si>
  <si>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</si>
  <si>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</si>
  <si>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</si>
  <si>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</si>
  <si>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</si>
  <si>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</si>
  <si>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</si>
  <si>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</si>
  <si>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</si>
  <si>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</si>
  <si>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</si>
  <si>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</si>
  <si>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</si>
  <si>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</si>
  <si>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</si>
  <si>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</si>
  <si>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</si>
  <si>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</si>
  <si>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</si>
  <si>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</si>
  <si>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</si>
  <si>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</si>
  <si>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</si>
  <si>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</si>
  <si>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</si>
  <si>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</si>
  <si>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</si>
  <si>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</si>
  <si>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</si>
  <si>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</si>
  <si>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</si>
  <si>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</si>
  <si>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</si>
  <si>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</si>
  <si>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</si>
  <si>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</si>
  <si>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</si>
  <si>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</si>
  <si>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</si>
  <si>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</si>
  <si>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</si>
  <si>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</si>
  <si>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</si>
  <si>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</si>
  <si>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</si>
  <si>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</si>
  <si>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</si>
  <si>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</si>
  <si>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</si>
  <si>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</si>
  <si>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</si>
  <si>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</si>
  <si>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</si>
  <si>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</si>
  <si>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</si>
  <si>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</si>
  <si>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</si>
  <si>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</si>
  <si>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</si>
  <si>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</si>
  <si>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</si>
  <si>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</si>
  <si>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</si>
  <si>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</si>
  <si>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</si>
  <si>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</si>
  <si>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</si>
  <si>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</si>
  <si>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</si>
  <si>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</si>
  <si>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</si>
  <si>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</si>
  <si>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</si>
  <si>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</si>
  <si>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</si>
  <si>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</si>
  <si>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</si>
  <si>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</si>
  <si>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</si>
  <si>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</si>
  <si>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</si>
  <si>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</si>
  <si>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</si>
  <si>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</si>
  <si>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</si>
  <si>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</si>
  <si>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</si>
  <si>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</si>
  <si>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</si>
  <si>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</si>
  <si>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</si>
  <si>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</si>
  <si>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</si>
  <si>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</si>
  <si>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</si>
  <si>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</si>
  <si>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</si>
  <si>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</si>
  <si>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</si>
  <si>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</si>
  <si>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</si>
  <si>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</si>
  <si>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</si>
  <si>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</si>
  <si>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</si>
  <si>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</si>
  <si>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</si>
  <si>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</si>
  <si>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</si>
  <si>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</si>
  <si>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</si>
  <si>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</si>
  <si>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</si>
  <si>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</si>
  <si>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</si>
  <si>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</si>
  <si>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</si>
  <si>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</si>
  <si>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</si>
  <si>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</si>
  <si>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</si>
  <si>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</si>
  <si>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</si>
  <si>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</si>
  <si>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</si>
  <si>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</si>
  <si>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</si>
  <si>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</si>
  <si>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</si>
  <si>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</si>
  <si>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</si>
  <si>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</si>
  <si>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</si>
  <si>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</si>
  <si>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</si>
  <si>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</si>
  <si>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</si>
  <si>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</si>
  <si>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</si>
  <si>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</si>
  <si>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</si>
  <si>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</si>
  <si>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</si>
  <si>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</si>
  <si>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</si>
  <si>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</si>
  <si>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</si>
  <si>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</si>
  <si>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</si>
  <si>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</si>
  <si>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</si>
  <si>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</si>
  <si>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</si>
  <si>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</si>
  <si>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</si>
  <si>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</si>
  <si>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</si>
  <si>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</si>
  <si>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</si>
  <si>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</si>
  <si>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</si>
  <si>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</si>
  <si>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</si>
  <si>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</si>
  <si>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</si>
  <si>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</si>
  <si>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</si>
  <si>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</si>
  <si>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</si>
  <si>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</si>
  <si>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</si>
  <si>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</si>
  <si>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</si>
  <si>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</si>
  <si>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</si>
  <si>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</si>
  <si>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</si>
  <si>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</si>
  <si>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</si>
  <si>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</si>
  <si>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</si>
  <si>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</si>
  <si>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</si>
  <si>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</si>
  <si>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</si>
  <si>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</si>
  <si>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</si>
  <si>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</si>
  <si>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</si>
  <si>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</si>
  <si>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</si>
  <si>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</si>
  <si>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</si>
  <si>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</si>
  <si>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</si>
  <si>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</si>
  <si>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</si>
  <si>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</si>
  <si>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</si>
  <si>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</si>
  <si>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</si>
  <si>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</si>
  <si>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</si>
  <si>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</si>
  <si>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</si>
  <si>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</si>
  <si>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</si>
  <si>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</si>
  <si>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</si>
  <si>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</si>
  <si>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</si>
  <si>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</si>
  <si>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</si>
  <si>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</si>
  <si>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</si>
  <si>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</si>
  <si>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</si>
  <si>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</si>
  <si>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</si>
  <si>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</si>
  <si>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</si>
  <si>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</si>
  <si>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</si>
  <si>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</si>
  <si>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</si>
  <si>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</si>
  <si>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</si>
  <si>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</si>
  <si>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</si>
  <si>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</si>
  <si>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</si>
  <si>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</si>
  <si>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</si>
  <si>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</si>
  <si>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</si>
  <si>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</si>
  <si>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</si>
  <si>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</si>
  <si>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</si>
  <si>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</si>
  <si>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</si>
  <si>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</si>
  <si>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</si>
  <si>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</si>
  <si>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</si>
  <si>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</si>
  <si>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</si>
  <si>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</si>
  <si>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</si>
  <si>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</si>
  <si>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</si>
  <si>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</si>
  <si>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</si>
  <si>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</si>
  <si>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</si>
  <si>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</si>
  <si>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</si>
  <si>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</si>
  <si>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</si>
  <si>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</si>
  <si>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</si>
  <si>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</si>
  <si>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</si>
  <si>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</si>
  <si>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</si>
  <si>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</si>
  <si>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</si>
  <si>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</si>
  <si>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</si>
  <si>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</si>
  <si>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</si>
  <si>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</si>
  <si>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</si>
  <si>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</si>
  <si>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</si>
  <si>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</si>
  <si>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</si>
  <si>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</si>
  <si>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</si>
  <si>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</si>
  <si>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</si>
  <si>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</si>
  <si>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</si>
  <si>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</si>
  <si>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</si>
  <si>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</si>
  <si>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</si>
  <si>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</si>
  <si>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</si>
  <si>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</si>
  <si>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</si>
  <si>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</si>
  <si>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</si>
  <si>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</si>
  <si>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</si>
  <si>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</si>
  <si>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</si>
  <si>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</si>
  <si>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</si>
  <si>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</si>
  <si>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</si>
  <si>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</si>
  <si>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</si>
  <si>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</si>
  <si>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</si>
  <si>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</si>
  <si>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</si>
  <si>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</si>
  <si>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</si>
  <si>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</si>
  <si>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</si>
  <si>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</si>
  <si>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</si>
  <si>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</si>
  <si>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</si>
  <si>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</si>
  <si>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</si>
  <si>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</si>
  <si>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</si>
  <si>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</si>
  <si>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</si>
  <si>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</si>
  <si>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</si>
  <si>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</si>
  <si>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</si>
  <si>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</si>
  <si>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</si>
  <si>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</si>
  <si>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</si>
  <si>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</si>
  <si>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</si>
  <si>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</si>
  <si>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</si>
  <si>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</si>
  <si>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</si>
  <si>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</si>
  <si>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</si>
  <si>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</si>
  <si>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</si>
  <si>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</si>
  <si>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</si>
  <si>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</si>
  <si>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</si>
  <si>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</si>
  <si>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</si>
  <si>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</si>
  <si>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</si>
  <si>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</si>
  <si>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</si>
  <si>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</si>
  <si>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</si>
  <si>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</si>
  <si>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</si>
  <si>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</si>
  <si>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</si>
  <si>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</si>
  <si>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</si>
  <si>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</si>
  <si>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</si>
  <si>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</si>
  <si>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</si>
  <si>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</si>
  <si>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</si>
  <si>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</si>
  <si>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</si>
  <si>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</si>
  <si>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</si>
  <si>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</si>
  <si>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</si>
  <si>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</si>
  <si>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</si>
  <si>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</si>
  <si>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</si>
  <si>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</si>
  <si>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</si>
  <si>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</si>
  <si>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</si>
  <si>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</si>
  <si>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</si>
  <si>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</si>
  <si>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</si>
  <si>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</si>
  <si>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</si>
  <si>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</si>
  <si>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</si>
  <si>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</si>
  <si>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</si>
  <si>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</si>
  <si>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</si>
  <si>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</si>
  <si>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</si>
  <si>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</si>
  <si>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</si>
  <si>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</si>
  <si>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</si>
  <si>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</si>
  <si>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</si>
  <si>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</si>
  <si>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</si>
  <si>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</si>
  <si>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</si>
  <si>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</si>
  <si>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</si>
  <si>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</si>
  <si>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</si>
  <si>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</si>
  <si>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</si>
  <si>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</si>
  <si>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</si>
  <si>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</si>
  <si>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</si>
  <si>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</si>
  <si>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</si>
  <si>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</si>
  <si>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</si>
  <si>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</si>
  <si>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</si>
  <si>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</si>
  <si>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</si>
  <si>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</si>
  <si>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</si>
  <si>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</si>
  <si>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</si>
  <si>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</si>
  <si>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</si>
  <si>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</si>
  <si>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</si>
  <si>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</si>
  <si>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</si>
  <si>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</si>
  <si>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</si>
  <si>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</si>
  <si>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</si>
  <si>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</si>
  <si>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</si>
  <si>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</si>
  <si>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</si>
  <si>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</si>
  <si>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</si>
  <si>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</si>
  <si>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</si>
  <si>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</si>
  <si>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</si>
  <si>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</si>
  <si>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</si>
  <si>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</si>
  <si>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</si>
  <si>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</si>
  <si>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</si>
  <si>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</si>
  <si>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</si>
  <si>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</si>
  <si>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</si>
  <si>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</si>
  <si>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</si>
  <si>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</si>
  <si>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</si>
  <si>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</si>
  <si>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</si>
  <si>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</si>
  <si>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</si>
  <si>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</si>
  <si>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</si>
  <si>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</si>
  <si>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</si>
  <si>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</si>
  <si>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</si>
  <si>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</si>
  <si>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</si>
  <si>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</si>
  <si>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</si>
  <si>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</si>
  <si>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</si>
  <si>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</si>
  <si>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</si>
  <si>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</si>
  <si>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</si>
  <si>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</si>
  <si>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</si>
  <si>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</si>
  <si>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</si>
  <si>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</si>
  <si>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</si>
  <si>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</si>
  <si>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</si>
  <si>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</si>
  <si>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</si>
  <si>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</si>
  <si>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</si>
  <si>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</si>
  <si>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</si>
  <si>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</si>
  <si>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</si>
  <si>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</si>
  <si>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</si>
  <si>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</si>
  <si>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</si>
  <si>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</si>
  <si>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</si>
  <si>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</si>
  <si>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</si>
  <si>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</si>
  <si>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</si>
  <si>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</si>
  <si>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</si>
  <si>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</si>
  <si>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</si>
  <si>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</si>
  <si>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</si>
  <si>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</si>
  <si>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</si>
  <si>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</si>
  <si>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</si>
  <si>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</si>
  <si>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</si>
  <si>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</si>
  <si>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</si>
  <si>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</si>
  <si>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</si>
  <si>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</si>
  <si>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</si>
  <si>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</si>
  <si>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</si>
  <si>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</si>
  <si>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</si>
  <si>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</si>
  <si>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</si>
  <si>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</si>
  <si>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</si>
  <si>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</si>
  <si>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</si>
  <si>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</si>
  <si>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</si>
  <si>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</si>
  <si>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</si>
  <si>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</si>
  <si>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</si>
  <si>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</si>
  <si>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</si>
  <si>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</si>
  <si>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</si>
  <si>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</si>
  <si>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</si>
  <si>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</si>
  <si>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</si>
  <si>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</si>
  <si>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</si>
  <si>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</si>
  <si>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</si>
  <si>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</si>
  <si>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</si>
  <si>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</si>
  <si>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</si>
  <si>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</si>
  <si>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</si>
  <si>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</si>
  <si>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</si>
  <si>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</si>
  <si>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</si>
  <si>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</si>
  <si>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</si>
  <si>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</si>
  <si>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</si>
  <si>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</si>
  <si>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</si>
  <si>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</si>
  <si>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</si>
  <si>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</si>
  <si>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</si>
  <si>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</si>
  <si>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</si>
  <si>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</si>
  <si>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</si>
  <si>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</si>
  <si>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</si>
  <si>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</si>
  <si>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</si>
  <si>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</si>
  <si>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</si>
  <si>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</si>
  <si>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</si>
  <si>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</si>
  <si>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</si>
  <si>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</si>
  <si>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</si>
  <si>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</si>
  <si>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</si>
  <si>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</si>
  <si>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</si>
  <si>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</si>
  <si>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</si>
  <si>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</si>
  <si>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</si>
  <si>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</si>
  <si>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</si>
  <si>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</si>
  <si>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</si>
  <si>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</si>
  <si>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</si>
  <si>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</si>
  <si>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</si>
  <si>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</si>
  <si>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</si>
  <si>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</si>
  <si>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</si>
  <si>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</si>
  <si>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</si>
  <si>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</si>
  <si>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</si>
  <si>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</si>
  <si>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</si>
  <si>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</si>
  <si>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</si>
  <si>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</si>
  <si>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</si>
  <si>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</si>
  <si>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</si>
  <si>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</si>
  <si>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</si>
  <si>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</si>
  <si>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</si>
  <si>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</si>
  <si>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</si>
  <si>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</si>
  <si>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</si>
  <si>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</si>
  <si>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</si>
  <si>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</si>
  <si>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</si>
  <si>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</si>
  <si>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</si>
  <si>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</si>
  <si>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</si>
  <si>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</si>
  <si>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</si>
  <si>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</si>
  <si>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</si>
  <si>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</si>
  <si>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</si>
  <si>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</si>
  <si>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</si>
  <si>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</si>
  <si>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</si>
  <si>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</si>
  <si>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</si>
  <si>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</si>
  <si>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</si>
  <si>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</si>
  <si>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</si>
  <si>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</si>
  <si>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</si>
  <si>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</si>
  <si>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</si>
  <si>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</si>
  <si>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</si>
  <si>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</si>
  <si>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</si>
  <si>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</si>
  <si>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</si>
  <si>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</si>
  <si>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</si>
  <si>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</si>
  <si>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</si>
  <si>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</si>
  <si>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</si>
  <si>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</si>
  <si>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</si>
  <si>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</si>
  <si>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</si>
  <si>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</si>
  <si>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</si>
  <si>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</si>
  <si>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</si>
  <si>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</si>
  <si>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</si>
  <si>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</si>
  <si>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</si>
  <si>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</si>
  <si>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</si>
  <si>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</si>
  <si>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</si>
  <si>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</si>
  <si>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</si>
  <si>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</si>
  <si>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</si>
  <si>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</si>
  <si>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</si>
  <si>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</si>
  <si>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</si>
  <si>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</si>
  <si>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</si>
  <si>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</si>
  <si>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</si>
  <si>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</si>
  <si>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</si>
  <si>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</si>
  <si>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</si>
  <si>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</si>
  <si>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</si>
  <si>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</si>
  <si>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</si>
  <si>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</si>
  <si>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</si>
  <si>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</si>
  <si>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</si>
  <si>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</si>
  <si>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</si>
  <si>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</si>
  <si>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</si>
  <si>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</si>
  <si>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</si>
  <si>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</si>
  <si>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</si>
  <si>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</si>
  <si>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</si>
  <si>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</si>
  <si>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</si>
  <si>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</si>
  <si>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</si>
  <si>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</si>
  <si>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</si>
  <si>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</si>
  <si>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</si>
  <si>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</si>
  <si>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</si>
  <si>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</si>
  <si>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</si>
  <si>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</si>
  <si>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</si>
  <si>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</si>
  <si>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</si>
  <si>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</si>
  <si>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</si>
  <si>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</si>
  <si>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</si>
  <si>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</si>
  <si>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</si>
  <si>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</si>
  <si>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</si>
  <si>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</si>
  <si>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</si>
  <si>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</si>
  <si>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</si>
  <si>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</si>
  <si>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</si>
  <si>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</si>
  <si>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</si>
  <si>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</si>
  <si>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</si>
  <si>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</si>
  <si>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</si>
  <si>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</si>
  <si>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</si>
  <si>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</si>
  <si>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</si>
  <si>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</si>
  <si>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</si>
  <si>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</si>
  <si>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</si>
  <si>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</si>
  <si>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</si>
  <si>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</si>
  <si>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</si>
  <si>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</si>
  <si>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</si>
  <si>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</si>
  <si>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</si>
  <si>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</si>
  <si>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</si>
  <si>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</si>
  <si>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</si>
  <si>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</si>
  <si>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</si>
  <si>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</si>
  <si>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</si>
  <si>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</si>
  <si>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</si>
  <si>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</si>
  <si>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</si>
  <si>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</si>
  <si>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</si>
  <si>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</si>
  <si>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</si>
  <si>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</si>
  <si>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</si>
  <si>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</si>
  <si>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</si>
  <si>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</si>
  <si>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</si>
  <si>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</si>
  <si>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</si>
  <si>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</si>
  <si>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</si>
  <si>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</si>
  <si>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</si>
  <si>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</si>
  <si>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</si>
  <si>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</si>
  <si>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</si>
  <si>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</si>
  <si>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</si>
  <si>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</si>
  <si>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</si>
  <si>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</si>
  <si>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</si>
  <si>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</si>
  <si>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</si>
  <si>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</si>
  <si>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</si>
  <si>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</si>
  <si>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</si>
  <si>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</si>
  <si>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</si>
  <si>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</si>
  <si>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</si>
  <si>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</si>
  <si>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</si>
  <si>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</si>
  <si>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</si>
  <si>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</si>
  <si>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</si>
  <si>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</si>
  <si>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</si>
  <si>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</si>
  <si>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</si>
  <si>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</si>
  <si>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</si>
  <si>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</si>
  <si>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</si>
  <si>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</si>
  <si>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</si>
  <si>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</si>
  <si>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</si>
  <si>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</si>
  <si>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</si>
  <si>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</si>
  <si>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</si>
  <si>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</si>
  <si>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</si>
  <si>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</si>
  <si>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</si>
  <si>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</si>
  <si>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</si>
  <si>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</si>
  <si>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</si>
  <si>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</si>
  <si>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</si>
  <si>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</si>
  <si>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</si>
  <si>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</si>
  <si>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</si>
  <si>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</si>
  <si>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</si>
  <si>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</si>
  <si>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</si>
  <si>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</si>
  <si>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</si>
  <si>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</si>
  <si>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</si>
  <si>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</si>
  <si>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</si>
  <si>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</si>
  <si>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</si>
  <si>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</si>
  <si>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</si>
  <si>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</si>
  <si>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</si>
  <si>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</si>
  <si>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</si>
  <si>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</si>
  <si>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</si>
  <si>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</si>
  <si>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</si>
  <si>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</si>
  <si>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</si>
  <si>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</si>
  <si>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</si>
  <si>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</si>
  <si>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</si>
  <si>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</si>
  <si>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</si>
  <si>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</si>
  <si>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</si>
  <si>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</si>
  <si>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</si>
  <si>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</si>
  <si>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</si>
  <si>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</si>
  <si>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</si>
  <si>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</si>
  <si>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</si>
  <si>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</si>
  <si>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</si>
  <si>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</si>
  <si>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</si>
  <si>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</si>
  <si>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</si>
  <si>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</si>
  <si>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</si>
  <si>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</si>
  <si>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</si>
  <si>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</si>
  <si>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</si>
  <si>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</si>
  <si>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</si>
  <si>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</si>
  <si>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</si>
  <si>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</si>
  <si>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</si>
  <si>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</si>
  <si>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</si>
  <si>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</si>
  <si>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</si>
  <si>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</si>
  <si>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</si>
  <si>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</si>
  <si>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</si>
  <si>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</si>
  <si>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</si>
  <si>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</si>
  <si>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</si>
  <si>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</si>
  <si>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</si>
  <si>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</si>
  <si>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</si>
  <si>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</si>
  <si>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</si>
  <si>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</si>
  <si>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</si>
  <si>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</si>
  <si>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</si>
  <si>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</si>
  <si>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</si>
  <si>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</si>
  <si>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</si>
  <si>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</si>
  <si>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</si>
  <si>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</si>
  <si>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</si>
  <si>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</si>
  <si>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</si>
  <si>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</si>
  <si>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</si>
  <si>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</si>
  <si>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</si>
  <si>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</si>
  <si>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</si>
  <si>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</si>
  <si>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</si>
  <si>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</si>
  <si>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</si>
  <si>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</si>
  <si>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</si>
  <si>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</si>
  <si>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</si>
  <si>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</si>
  <si>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</si>
  <si>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</si>
  <si>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</si>
  <si>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</si>
  <si>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</si>
  <si>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</si>
  <si>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</si>
  <si>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</si>
  <si>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</si>
  <si>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</si>
  <si>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</si>
  <si>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</si>
  <si>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</si>
  <si>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</si>
  <si>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</si>
  <si>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</si>
  <si>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</si>
  <si>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</si>
  <si>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</si>
  <si>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</si>
  <si>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</si>
  <si>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</si>
  <si>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</si>
  <si>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</si>
  <si>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</si>
  <si>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</si>
  <si>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</si>
  <si>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</si>
  <si>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</si>
  <si>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</si>
  <si>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</si>
  <si>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</si>
  <si>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</si>
  <si>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</si>
  <si>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</si>
  <si>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</si>
  <si>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</si>
  <si>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</si>
  <si>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</si>
  <si>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</si>
  <si>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</si>
  <si>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</si>
  <si>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</si>
  <si>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</si>
  <si>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</si>
  <si>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</si>
  <si>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</si>
  <si>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</si>
  <si>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</si>
  <si>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</si>
  <si>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</si>
  <si>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</si>
  <si>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</si>
  <si>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</si>
  <si>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</si>
  <si>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</si>
  <si>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</si>
  <si>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</si>
  <si>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</si>
  <si>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</si>
  <si>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</si>
  <si>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</si>
  <si>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</si>
  <si>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</si>
  <si>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</si>
  <si>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</si>
  <si>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</si>
  <si>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</si>
  <si>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</si>
  <si>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</si>
  <si>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</si>
  <si>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</si>
  <si>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</si>
  <si>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</si>
  <si>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</si>
  <si>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</si>
  <si>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</si>
  <si>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</si>
  <si>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</si>
  <si>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</si>
  <si>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</si>
  <si>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</si>
  <si>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</si>
  <si>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</si>
  <si>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</si>
  <si>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</si>
  <si>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</si>
  <si>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</si>
  <si>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</si>
  <si>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</si>
  <si>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</si>
  <si>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</si>
  <si>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</si>
  <si>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</si>
  <si>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</si>
  <si>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</si>
  <si>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</si>
  <si>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</si>
  <si>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</si>
  <si>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</si>
  <si>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</si>
  <si>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</si>
  <si>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</si>
  <si>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</si>
  <si>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</si>
  <si>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</si>
  <si>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</si>
  <si>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</si>
  <si>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</si>
  <si>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</si>
  <si>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</si>
  <si>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</si>
  <si>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</si>
  <si>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</si>
  <si>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</si>
  <si>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</si>
  <si>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</si>
  <si>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</si>
  <si>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</si>
  <si>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</si>
  <si>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</si>
  <si>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</si>
  <si>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</si>
  <si>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</si>
  <si>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</si>
  <si>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</si>
  <si>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</si>
  <si>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</si>
  <si>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</si>
  <si>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</si>
  <si>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</si>
  <si>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</si>
  <si>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</si>
  <si>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</si>
  <si>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</si>
  <si>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</si>
  <si>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</si>
  <si>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</si>
  <si>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</si>
  <si>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</si>
  <si>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</si>
  <si>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</si>
  <si>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</si>
  <si>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</si>
  <si>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</si>
  <si>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</si>
  <si>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</si>
  <si>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</si>
  <si>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</si>
  <si>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</si>
  <si>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</si>
  <si>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</si>
  <si>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</si>
  <si>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</si>
  <si>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</si>
  <si>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</si>
  <si>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</si>
  <si>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</si>
  <si>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</si>
  <si>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</si>
  <si>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</si>
  <si>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</si>
  <si>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</si>
  <si>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</si>
  <si>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</si>
  <si>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</si>
  <si>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</si>
  <si>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</si>
  <si>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</si>
  <si>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</si>
  <si>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</si>
  <si>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</si>
  <si>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</si>
  <si>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</si>
  <si>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</si>
  <si>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</si>
  <si>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</si>
  <si>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</si>
  <si>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</si>
  <si>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</si>
  <si>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</si>
  <si>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</si>
  <si>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</si>
  <si>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</si>
  <si>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</si>
  <si>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</si>
  <si>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</si>
  <si>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</si>
  <si>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</si>
  <si>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</si>
  <si>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</si>
  <si>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</si>
  <si>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</si>
  <si>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</si>
  <si>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</si>
  <si>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</si>
  <si>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</si>
  <si>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</si>
  <si>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</si>
  <si>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</si>
  <si>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</si>
  <si>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</si>
  <si>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</si>
  <si>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</si>
  <si>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</si>
  <si>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</si>
  <si>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</si>
  <si>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</si>
  <si>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</si>
  <si>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</si>
  <si>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</si>
  <si>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</si>
  <si>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</si>
  <si>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</si>
  <si>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</si>
  <si>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</si>
  <si>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</si>
  <si>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</si>
  <si>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</si>
  <si>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</si>
  <si>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</si>
  <si>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</si>
  <si>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</si>
  <si>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</si>
  <si>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</si>
  <si>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</si>
  <si>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</si>
  <si>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</si>
  <si>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</si>
  <si>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</si>
  <si>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</si>
  <si>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</si>
  <si>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</si>
  <si>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</si>
  <si>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</si>
  <si>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</si>
  <si>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</si>
  <si>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</si>
  <si>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</si>
  <si>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</si>
  <si>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</si>
  <si>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</si>
  <si>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</si>
  <si>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</si>
  <si>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</si>
  <si>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</si>
  <si>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</si>
  <si>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</si>
  <si>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</si>
  <si>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</si>
  <si>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</si>
  <si>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</si>
  <si>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</si>
  <si>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</si>
  <si>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</si>
  <si>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</si>
  <si>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</si>
  <si>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</si>
  <si>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</si>
  <si>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</si>
  <si>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</si>
  <si>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</si>
  <si>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</si>
  <si>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</si>
  <si>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</si>
  <si>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</si>
  <si>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</si>
  <si>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</si>
  <si>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</si>
  <si>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</si>
  <si>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</si>
  <si>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</si>
  <si>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</si>
  <si>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</si>
  <si>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</si>
  <si>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</si>
  <si>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</si>
  <si>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</si>
  <si>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</si>
  <si>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</si>
  <si>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</si>
  <si>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</si>
  <si>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</si>
  <si>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</si>
  <si>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</si>
  <si>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</si>
  <si>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</si>
  <si>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</si>
  <si>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</si>
  <si>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</si>
  <si>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</si>
  <si>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</si>
  <si>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</si>
  <si>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</si>
  <si>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</si>
  <si>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</si>
  <si>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</si>
  <si>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</si>
  <si>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</si>
  <si>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</si>
  <si>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</si>
  <si>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</si>
  <si>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</si>
  <si>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</si>
  <si>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</si>
  <si>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</si>
  <si>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</si>
  <si>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</si>
  <si>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</si>
  <si>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</si>
  <si>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</si>
  <si>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</si>
  <si>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</si>
  <si>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</si>
  <si>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</si>
  <si>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</si>
  <si>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</si>
  <si>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</si>
  <si>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</si>
  <si>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</si>
  <si>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</si>
  <si>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</si>
  <si>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</si>
  <si>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</si>
  <si>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</si>
  <si>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</si>
  <si>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</si>
  <si>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</si>
  <si>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</si>
  <si>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</si>
  <si>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</si>
  <si>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</si>
  <si>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</si>
  <si>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</si>
  <si>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</si>
  <si>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</si>
  <si>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</si>
  <si>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</si>
  <si>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</si>
  <si>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</si>
  <si>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</si>
  <si>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</si>
  <si>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</si>
  <si>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</si>
  <si>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</si>
  <si>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</si>
  <si>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</si>
  <si>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</si>
  <si>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</si>
  <si>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</si>
  <si>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</si>
  <si>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</si>
  <si>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</si>
  <si>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</si>
  <si>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</si>
  <si>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</si>
  <si>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</si>
  <si>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</si>
  <si>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</si>
  <si>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</si>
  <si>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</si>
  <si>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</si>
  <si>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</si>
  <si>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</si>
  <si>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</si>
  <si>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</si>
  <si>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</si>
  <si>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</si>
  <si>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</si>
  <si>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</si>
  <si>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</si>
  <si>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</si>
  <si>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</si>
  <si>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</si>
  <si>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</si>
  <si>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</si>
  <si>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</si>
  <si>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</si>
  <si>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</si>
  <si>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</si>
  <si>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</si>
  <si>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</si>
  <si>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</si>
  <si>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</si>
  <si>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</si>
  <si>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</si>
  <si>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</si>
  <si>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</si>
  <si>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</si>
  <si>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</si>
  <si>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</si>
  <si>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</si>
  <si>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</si>
  <si>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</si>
  <si>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</si>
  <si>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</si>
  <si>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</si>
  <si>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</si>
  <si>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</si>
  <si>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</si>
  <si>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</si>
  <si>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</si>
  <si>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</si>
  <si>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</si>
  <si>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</si>
  <si>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</si>
  <si>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</si>
  <si>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</si>
  <si>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</si>
  <si>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</si>
  <si>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</si>
  <si>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</si>
  <si>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</si>
  <si>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</si>
  <si>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</si>
  <si>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</si>
  <si>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</si>
  <si>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</si>
  <si>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</si>
  <si>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</si>
  <si>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</si>
  <si>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</si>
  <si>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</si>
  <si>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</si>
  <si>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</si>
  <si>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</si>
  <si>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</si>
  <si>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</si>
  <si>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</si>
  <si>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</si>
  <si>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</si>
  <si>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</si>
  <si>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</si>
  <si>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</si>
  <si>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</si>
  <si>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</si>
  <si>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</si>
  <si>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</si>
  <si>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</si>
  <si>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</si>
  <si>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</si>
  <si>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</si>
  <si>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</si>
  <si>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</si>
  <si>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</si>
  <si>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</si>
  <si>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</si>
  <si>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</si>
  <si>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</si>
  <si>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</si>
  <si>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</si>
  <si>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</si>
  <si>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</si>
  <si>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</si>
  <si>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</si>
  <si>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</si>
  <si>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</si>
  <si>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</si>
  <si>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</si>
  <si>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</si>
  <si>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</si>
  <si>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</si>
  <si>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</si>
  <si>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</si>
  <si>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</si>
  <si>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</si>
  <si>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</si>
  <si>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</si>
  <si>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</si>
  <si>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</si>
  <si>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</si>
  <si>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</si>
  <si>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</si>
  <si>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</si>
  <si>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</si>
  <si>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</si>
  <si>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</si>
  <si>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</si>
  <si>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</si>
  <si>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</si>
  <si>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</si>
  <si>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</si>
  <si>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</si>
  <si>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</si>
  <si>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</si>
  <si>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</si>
  <si>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</si>
  <si>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</si>
  <si>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</si>
  <si>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</si>
  <si>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</si>
  <si>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</si>
  <si>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</si>
  <si>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</si>
  <si>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</si>
  <si>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</si>
  <si>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</si>
  <si>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</si>
  <si>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</si>
  <si>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</si>
  <si>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</si>
  <si>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</si>
  <si>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</si>
  <si>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</si>
  <si>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</si>
  <si>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</si>
  <si>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</si>
  <si>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</si>
  <si>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</si>
  <si>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</si>
  <si>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</si>
  <si>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</si>
  <si>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</si>
  <si>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</si>
  <si>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</si>
  <si>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</si>
  <si>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</si>
  <si>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</si>
  <si>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</si>
  <si>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</si>
  <si>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</si>
  <si>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</si>
  <si>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</si>
  <si>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</si>
  <si>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</si>
  <si>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</si>
  <si>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</si>
  <si>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</si>
  <si>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</si>
  <si>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</si>
  <si>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</si>
  <si>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</si>
  <si>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</si>
  <si>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</si>
  <si>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</si>
  <si>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</si>
  <si>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</si>
  <si>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</si>
  <si>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</si>
  <si>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</si>
  <si>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</si>
  <si>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</si>
  <si>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</si>
  <si>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</si>
  <si>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</si>
  <si>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</si>
  <si>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</si>
  <si>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</si>
  <si>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</si>
  <si>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</si>
  <si>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</si>
  <si>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</si>
  <si>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</si>
  <si>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</si>
  <si>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</si>
  <si>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</si>
  <si>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</si>
  <si>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</si>
  <si>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</si>
  <si>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</si>
  <si>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</si>
  <si>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</si>
  <si>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</si>
  <si>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</si>
  <si>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</si>
  <si>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</si>
  <si>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</si>
  <si>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</si>
  <si>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</si>
  <si>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</si>
  <si>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</si>
  <si>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</si>
  <si>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</si>
  <si>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</si>
  <si>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</si>
  <si>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</si>
  <si>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</si>
  <si>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</si>
  <si>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</si>
  <si>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</si>
  <si>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</si>
  <si>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</si>
  <si>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</si>
  <si>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</si>
  <si>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</si>
  <si>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</si>
  <si>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</si>
  <si>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</si>
  <si>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</si>
  <si>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</si>
  <si>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</si>
  <si>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</si>
  <si>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</si>
  <si>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</si>
  <si>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</si>
  <si>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</si>
  <si>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</si>
  <si>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</si>
  <si>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</si>
  <si>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</si>
  <si>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</si>
  <si>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</si>
  <si>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</si>
  <si>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</si>
  <si>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</si>
  <si>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</si>
  <si>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</si>
  <si>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</si>
  <si>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</si>
  <si>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</si>
  <si>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</si>
  <si>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</si>
  <si>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</si>
  <si>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</si>
  <si>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</si>
  <si>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</si>
  <si>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</si>
  <si>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</si>
  <si>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</si>
  <si>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</si>
  <si>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</si>
  <si>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</si>
  <si>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</si>
  <si>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</si>
  <si>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</si>
  <si>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</si>
  <si>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</si>
  <si>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</si>
  <si>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</si>
  <si>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</si>
  <si>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</si>
  <si>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</si>
  <si>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</si>
  <si>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</si>
  <si>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</si>
  <si>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</si>
  <si>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</si>
  <si>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</si>
  <si>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</si>
  <si>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</si>
  <si>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</si>
  <si>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</si>
  <si>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</si>
  <si>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</si>
  <si>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</si>
  <si>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</si>
  <si>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</si>
  <si>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</si>
  <si>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</si>
  <si>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</si>
  <si>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</si>
  <si>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</si>
  <si>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</si>
  <si>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</si>
  <si>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</si>
  <si>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</si>
  <si>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</si>
  <si>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</si>
  <si>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</si>
  <si>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</si>
  <si>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</si>
  <si>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</si>
  <si>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</si>
  <si>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</si>
  <si>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</si>
  <si>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</si>
  <si>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</si>
  <si>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</si>
  <si>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</si>
  <si>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</si>
  <si>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</si>
  <si>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</si>
  <si>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</si>
  <si>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</si>
  <si>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</si>
  <si>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</si>
  <si>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</si>
  <si>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</si>
  <si>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</si>
  <si>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</si>
  <si>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</si>
  <si>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</si>
  <si>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</si>
  <si>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</si>
  <si>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</si>
  <si>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</si>
  <si>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</si>
  <si>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</si>
  <si>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</si>
  <si>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</si>
  <si>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</si>
  <si>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</si>
  <si>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</si>
  <si>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</si>
  <si>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</si>
  <si>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</si>
  <si>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</si>
  <si>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</si>
  <si>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</si>
  <si>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</si>
  <si>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</si>
  <si>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</si>
  <si>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</si>
  <si>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</si>
  <si>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</si>
  <si>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</si>
  <si>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</si>
  <si>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</si>
  <si>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</si>
  <si>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</si>
  <si>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</si>
  <si>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</si>
  <si>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</si>
  <si>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</si>
  <si>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</si>
  <si>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</si>
  <si>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</si>
  <si>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</si>
  <si>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</si>
  <si>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</si>
  <si>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</si>
  <si>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</si>
  <si>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</si>
  <si>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</si>
  <si>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</si>
  <si>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</si>
  <si>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</si>
  <si>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</si>
  <si>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</si>
  <si>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</si>
  <si>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</si>
  <si>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</si>
  <si>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</si>
  <si>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</si>
  <si>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</si>
  <si>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</si>
  <si>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</si>
  <si>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</si>
  <si>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</si>
  <si>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</si>
  <si>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</si>
  <si>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</si>
  <si>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</si>
  <si>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</si>
  <si>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</si>
  <si>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</si>
  <si>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</si>
  <si>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</si>
  <si>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</si>
  <si>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</si>
  <si>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</si>
  <si>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</si>
  <si>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</si>
  <si>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</si>
  <si>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</si>
  <si>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</si>
  <si>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</si>
  <si>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</si>
  <si>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</si>
  <si>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</si>
  <si>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</si>
  <si>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</si>
  <si>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</si>
  <si>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</si>
  <si>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</si>
  <si>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</si>
  <si>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</si>
  <si>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</si>
  <si>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</si>
  <si>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</si>
  <si>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</si>
  <si>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</si>
  <si>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</si>
  <si>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</si>
  <si>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</si>
  <si>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</si>
  <si>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</si>
  <si>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</si>
  <si>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</si>
  <si>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</si>
  <si>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</si>
  <si>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</si>
  <si>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</si>
  <si>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</si>
  <si>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</si>
  <si>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</si>
  <si>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</si>
  <si>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</si>
  <si>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</si>
  <si>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</si>
  <si>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</si>
  <si>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</si>
  <si>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</si>
  <si>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</si>
  <si>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</si>
  <si>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</si>
  <si>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</si>
  <si>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</si>
  <si>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</si>
  <si>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</si>
  <si>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</si>
  <si>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</si>
  <si>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</si>
  <si>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</si>
  <si>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</si>
  <si>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</si>
  <si>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</si>
  <si>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</si>
  <si>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</si>
  <si>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</si>
  <si>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</si>
  <si>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</si>
  <si>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</si>
  <si>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</si>
  <si>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</si>
  <si>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</si>
  <si>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</si>
  <si>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</si>
  <si>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</si>
  <si>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</si>
  <si>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</si>
  <si>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</si>
  <si>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</si>
  <si>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</si>
  <si>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</si>
  <si>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</si>
  <si>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</si>
  <si>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</si>
  <si>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</si>
  <si>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</si>
  <si>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</si>
  <si>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</si>
  <si>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</si>
  <si>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</si>
  <si>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</si>
  <si>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</si>
  <si>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</si>
  <si>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</si>
  <si>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</si>
  <si>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</si>
  <si>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</si>
  <si>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</si>
  <si>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</si>
  <si>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</si>
  <si>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</si>
  <si>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</si>
  <si>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</si>
  <si>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</si>
  <si>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</si>
  <si>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</si>
  <si>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</si>
  <si>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</si>
  <si>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</si>
  <si>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</si>
  <si>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</si>
  <si>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</si>
  <si>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</si>
  <si>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</si>
  <si>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</si>
  <si>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</si>
  <si>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</si>
  <si>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</si>
  <si>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</si>
  <si>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</si>
  <si>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</si>
  <si>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</si>
  <si>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</si>
  <si>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</si>
  <si>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</si>
  <si>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</si>
  <si>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</si>
  <si>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</si>
  <si>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</si>
  <si>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</si>
  <si>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</si>
  <si>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</si>
  <si>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</si>
  <si>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</si>
  <si>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</si>
  <si>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</si>
  <si>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</si>
  <si>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</si>
  <si>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</si>
  <si>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</si>
  <si>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</si>
  <si>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</si>
  <si>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</si>
  <si>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</si>
  <si>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</si>
  <si>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</si>
  <si>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</si>
  <si>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</si>
  <si>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</si>
  <si>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</si>
  <si>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</si>
  <si>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</si>
  <si>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</si>
  <si>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</si>
  <si>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</si>
  <si>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</si>
  <si>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</si>
  <si>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</si>
  <si>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</si>
  <si>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</si>
  <si>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</si>
  <si>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</si>
  <si>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</si>
  <si>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</si>
  <si>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</si>
  <si>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</si>
  <si>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</si>
  <si>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</si>
  <si>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</si>
  <si>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</si>
  <si>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</si>
  <si>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</si>
  <si>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</si>
  <si>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</si>
  <si>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</si>
  <si>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</si>
  <si>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</si>
  <si>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</si>
  <si>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</si>
  <si>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</si>
  <si>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</si>
  <si>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</si>
  <si>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</si>
  <si>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</si>
  <si>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</si>
  <si>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</si>
  <si>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</si>
  <si>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</si>
  <si>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</si>
  <si>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</si>
  <si>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</si>
  <si>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</si>
  <si>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</si>
  <si>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</si>
  <si>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</si>
  <si>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</si>
  <si>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</si>
  <si>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</si>
  <si>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</si>
  <si>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</si>
  <si>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</si>
  <si>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</si>
  <si>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</si>
  <si>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</si>
  <si>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</si>
  <si>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</si>
  <si>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</si>
  <si>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</si>
  <si>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</si>
  <si>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</si>
  <si>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</si>
  <si>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</si>
  <si>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</si>
  <si>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</si>
  <si>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</si>
  <si>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</si>
  <si>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</si>
  <si>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</si>
  <si>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</si>
  <si>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</si>
  <si>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</si>
  <si>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</si>
  <si>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</si>
  <si>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</si>
  <si>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</si>
  <si>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</si>
  <si>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</si>
  <si>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</si>
  <si>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</si>
  <si>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</si>
  <si>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</si>
  <si>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</si>
  <si>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</si>
  <si>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</si>
  <si>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</si>
  <si>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</si>
  <si>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</si>
  <si>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</si>
  <si>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</si>
  <si>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</si>
  <si>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</si>
  <si>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</si>
  <si>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</si>
  <si>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</si>
  <si>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</si>
  <si>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</si>
  <si>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</si>
  <si>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</si>
  <si>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</si>
  <si>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</si>
  <si>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</si>
  <si>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</si>
  <si>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</si>
  <si>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</si>
  <si>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</si>
  <si>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</si>
  <si>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</si>
  <si>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</si>
  <si>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</si>
  <si>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</si>
  <si>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</si>
  <si>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</si>
  <si>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</si>
  <si>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</si>
  <si>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</si>
  <si>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</si>
  <si>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</si>
  <si>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</si>
  <si>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</si>
  <si>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</si>
  <si>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</si>
  <si>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</si>
  <si>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</si>
  <si>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</si>
  <si>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</si>
  <si>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</si>
  <si>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</si>
  <si>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</si>
  <si>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</si>
  <si>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</si>
  <si>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</si>
  <si>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</si>
  <si>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</si>
  <si>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</si>
  <si>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</si>
  <si>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</si>
  <si>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</si>
  <si>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</si>
  <si>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</si>
  <si>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</si>
  <si>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</si>
  <si>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</si>
  <si>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</si>
  <si>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</si>
  <si>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</si>
  <si>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</si>
  <si>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</si>
  <si>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</si>
  <si>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</si>
  <si>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</si>
  <si>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</si>
  <si>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</si>
  <si>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</si>
  <si>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</si>
  <si>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</si>
  <si>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</si>
  <si>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</si>
  <si>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</si>
  <si>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</si>
  <si>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</si>
  <si>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</si>
  <si>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</si>
  <si>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</si>
  <si>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</si>
  <si>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</si>
  <si>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</si>
  <si>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</si>
  <si>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</si>
  <si>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</si>
  <si>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</si>
  <si>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</si>
  <si>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</si>
  <si>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</si>
  <si>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</si>
  <si>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</si>
  <si>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</si>
  <si>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</si>
  <si>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</si>
  <si>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</si>
  <si>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</si>
  <si>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</si>
  <si>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</si>
  <si>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</si>
  <si>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</si>
  <si>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</si>
  <si>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</si>
  <si>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</si>
  <si>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</si>
  <si>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</si>
  <si>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</si>
  <si>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</si>
  <si>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</si>
  <si>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</si>
  <si>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</si>
  <si>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</si>
  <si>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</si>
  <si>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</si>
  <si>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</si>
  <si>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</si>
  <si>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</si>
  <si>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</si>
  <si>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</si>
  <si>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</si>
  <si>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</si>
  <si>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</si>
  <si>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</si>
  <si>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</si>
  <si>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</si>
  <si>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</si>
  <si>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</si>
  <si>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</si>
  <si>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</si>
  <si>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</si>
  <si>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</si>
  <si>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</si>
  <si>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</si>
  <si>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</si>
  <si>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</si>
  <si>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</si>
  <si>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</si>
  <si>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</si>
  <si>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</si>
  <si>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</si>
  <si>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</si>
  <si>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</si>
  <si>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</si>
  <si>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</si>
  <si>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</si>
  <si>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</si>
  <si>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</si>
  <si>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</si>
  <si>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</si>
  <si>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</si>
  <si>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</si>
  <si>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</si>
  <si>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</si>
  <si>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</si>
  <si>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</si>
  <si>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</si>
  <si>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</si>
  <si>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</si>
  <si>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</si>
  <si>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</si>
  <si>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</si>
  <si>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</si>
  <si>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</si>
  <si>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</si>
  <si>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</si>
  <si>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</si>
  <si>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</si>
  <si>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</si>
  <si>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</si>
  <si>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</si>
  <si>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</si>
  <si>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</si>
  <si>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</si>
  <si>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</si>
  <si>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</si>
  <si>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</si>
  <si>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</si>
  <si>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</si>
  <si>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</si>
  <si>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</si>
  <si>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</si>
  <si>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</si>
  <si>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</si>
  <si>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</si>
  <si>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</si>
  <si>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</si>
  <si>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</si>
  <si>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</si>
  <si>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</si>
  <si>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</si>
  <si>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</si>
  <si>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</si>
  <si>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</si>
  <si>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</si>
  <si>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</si>
  <si>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</si>
  <si>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</si>
  <si>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</si>
  <si>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</si>
  <si>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</si>
  <si>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</si>
  <si>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</si>
  <si>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</si>
  <si>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</si>
  <si>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</si>
  <si>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</si>
  <si>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</si>
  <si>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</si>
  <si>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</si>
  <si>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</si>
  <si>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</si>
  <si>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</si>
  <si>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</si>
  <si>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</si>
  <si>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</si>
  <si>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</si>
  <si>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</si>
  <si>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</si>
  <si>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</si>
  <si>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</si>
  <si>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</si>
  <si>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</si>
  <si>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</si>
  <si>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</si>
  <si>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</si>
  <si>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</si>
  <si>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</si>
  <si>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</si>
  <si>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</si>
  <si>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</si>
  <si>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</si>
  <si>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</si>
  <si>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</si>
  <si>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</si>
  <si>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</si>
  <si>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</si>
  <si>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</si>
  <si>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</si>
  <si>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</si>
  <si>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</si>
  <si>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</si>
  <si>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</si>
  <si>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</si>
  <si>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</si>
  <si>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</si>
  <si>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</si>
  <si>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</si>
  <si>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</si>
  <si>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</si>
  <si>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</si>
  <si>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</si>
  <si>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</si>
  <si>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</si>
  <si>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</si>
  <si>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</si>
  <si>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</si>
  <si>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</si>
  <si>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</si>
  <si>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</si>
  <si>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</si>
  <si>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</si>
  <si>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</si>
  <si>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</si>
  <si>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</si>
  <si>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</si>
  <si>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</si>
  <si>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</si>
  <si>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</si>
  <si>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</si>
  <si>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</si>
  <si>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</si>
  <si>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</si>
  <si>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</si>
  <si>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</si>
  <si>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</si>
  <si>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</si>
  <si>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</si>
  <si>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</si>
  <si>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</si>
  <si>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</si>
  <si>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</si>
  <si>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</si>
  <si>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</si>
  <si>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</si>
  <si>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</si>
  <si>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</si>
  <si>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</si>
  <si>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</si>
  <si>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</si>
  <si>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</si>
  <si>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</si>
  <si>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</si>
  <si>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</si>
  <si>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</si>
  <si>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</si>
  <si>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</si>
  <si>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</si>
  <si>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</si>
  <si>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</si>
  <si>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</si>
  <si>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</si>
  <si>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</si>
  <si>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</si>
  <si>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</si>
  <si>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</si>
  <si>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</si>
  <si>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</si>
  <si>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</si>
  <si>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</si>
  <si>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</si>
  <si>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</si>
  <si>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</si>
  <si>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</si>
  <si>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</si>
  <si>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</si>
  <si>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</si>
  <si>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</si>
  <si>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</si>
  <si>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</si>
  <si>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</si>
  <si>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</si>
  <si>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</si>
  <si>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</si>
  <si>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</si>
  <si>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</si>
  <si>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</si>
  <si>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</si>
  <si>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</si>
  <si>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</si>
  <si>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</si>
  <si>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</si>
  <si>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</si>
  <si>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</si>
  <si>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</si>
  <si>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</si>
  <si>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</si>
  <si>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</si>
  <si>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</si>
  <si>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</si>
  <si>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</si>
  <si>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</si>
  <si>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</si>
  <si>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</si>
  <si>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</si>
  <si>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</si>
  <si>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</si>
  <si>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</si>
  <si>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</si>
  <si>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</si>
  <si>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</si>
  <si>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</si>
  <si>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</si>
  <si>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</si>
  <si>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</si>
  <si>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</si>
  <si>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</si>
  <si>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</si>
  <si>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</si>
  <si>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</si>
  <si>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</si>
  <si>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</si>
  <si>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</si>
  <si>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</si>
  <si>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</si>
  <si>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</si>
  <si>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</si>
  <si>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</si>
  <si>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</si>
  <si>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</si>
  <si>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</si>
  <si>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</si>
  <si>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</si>
  <si>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</si>
  <si>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</si>
  <si>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</si>
  <si>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</si>
  <si>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</si>
  <si>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</si>
  <si>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</si>
  <si>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</si>
  <si>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</si>
  <si>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</si>
  <si>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</si>
  <si>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</si>
  <si>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</si>
  <si>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</si>
  <si>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</si>
  <si>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</si>
  <si>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</si>
  <si>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</si>
  <si>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</si>
  <si>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</si>
  <si>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</si>
  <si>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</si>
  <si>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</si>
  <si>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</si>
  <si>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</si>
  <si>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</si>
  <si>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</si>
  <si>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</si>
  <si>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</si>
  <si>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</si>
  <si>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</si>
  <si>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</si>
  <si>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</si>
  <si>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</si>
  <si>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</si>
  <si>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</si>
  <si>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</si>
  <si>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</si>
  <si>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</si>
  <si>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</si>
  <si>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</si>
  <si>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</si>
  <si>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</si>
  <si>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</si>
  <si>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</si>
  <si>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</si>
  <si>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</si>
  <si>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</si>
  <si>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</si>
  <si>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</si>
  <si>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</si>
  <si>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</si>
  <si>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</si>
  <si>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</si>
  <si>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</si>
  <si>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</si>
  <si>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</si>
  <si>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</si>
  <si>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</si>
  <si>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</si>
  <si>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</si>
  <si>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</si>
  <si>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</si>
  <si>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</si>
  <si>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</si>
  <si>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</si>
  <si>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</si>
  <si>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</si>
  <si>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</si>
  <si>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</si>
  <si>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</si>
  <si>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</si>
  <si>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</si>
  <si>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</si>
  <si>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</si>
  <si>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</si>
  <si>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</si>
  <si>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</si>
  <si>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</si>
  <si>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</si>
  <si>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</si>
  <si>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</si>
  <si>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</si>
  <si>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</si>
  <si>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</si>
  <si>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</si>
  <si>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</si>
  <si>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</si>
  <si>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</si>
  <si>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</si>
  <si>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</si>
  <si>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</si>
  <si>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</si>
  <si>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</si>
  <si>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</si>
  <si>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</si>
  <si>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</si>
  <si>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</si>
  <si>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</si>
  <si>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</si>
  <si>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</si>
  <si>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</si>
  <si>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</si>
  <si>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</si>
  <si>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</si>
  <si>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</si>
  <si>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</si>
  <si>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</si>
  <si>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</si>
  <si>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</si>
  <si>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</si>
  <si>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</si>
  <si>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</si>
  <si>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</si>
  <si>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</si>
  <si>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</si>
  <si>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</si>
  <si>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</si>
  <si>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</si>
  <si>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</si>
  <si>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</si>
  <si>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</si>
  <si>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</si>
  <si>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</si>
  <si>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</si>
  <si>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</si>
  <si>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</si>
  <si>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</si>
  <si>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</si>
  <si>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</si>
  <si>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</si>
  <si>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</si>
  <si>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</si>
  <si>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</si>
  <si>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</si>
  <si>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</si>
  <si>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</si>
  <si>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</si>
  <si>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</si>
  <si>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</si>
  <si>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</si>
  <si>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</si>
  <si>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</si>
  <si>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</si>
  <si>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</si>
  <si>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</si>
  <si>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</si>
  <si>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</si>
  <si>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</si>
  <si>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</si>
  <si>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</si>
  <si>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</si>
  <si>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</si>
  <si>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</si>
  <si>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</si>
  <si>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</si>
  <si>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</si>
  <si>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</si>
  <si>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</si>
  <si>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</si>
  <si>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</si>
  <si>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</si>
  <si>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</si>
  <si>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</si>
  <si>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</si>
  <si>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</si>
  <si>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</si>
  <si>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</si>
  <si>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</si>
  <si>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</si>
  <si>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</si>
  <si>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</si>
  <si>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</si>
  <si>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</si>
  <si>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</si>
  <si>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</si>
  <si>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</si>
  <si>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</si>
  <si>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</si>
  <si>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</si>
  <si>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</si>
  <si>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</si>
  <si>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</si>
  <si>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</si>
  <si>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</si>
  <si>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</si>
  <si>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</si>
  <si>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</si>
  <si>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</si>
  <si>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</si>
  <si>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</si>
  <si>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</si>
  <si>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</si>
  <si>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</si>
  <si>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</si>
  <si>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</si>
  <si>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</si>
  <si>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</si>
  <si>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</si>
  <si>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</si>
  <si>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</si>
  <si>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</si>
  <si>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</si>
  <si>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</si>
  <si>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</si>
  <si>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</si>
  <si>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</si>
  <si>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</si>
  <si>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</si>
  <si>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</si>
  <si>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</si>
  <si>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</si>
  <si>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</si>
  <si>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</si>
  <si>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</si>
  <si>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</si>
  <si>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</si>
  <si>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</si>
  <si>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</si>
  <si>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</si>
  <si>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</si>
  <si>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</si>
  <si>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</si>
  <si>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</si>
  <si>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</si>
  <si>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</si>
  <si>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</si>
  <si>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</si>
  <si>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</si>
  <si>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</si>
  <si>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</si>
  <si>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</si>
  <si>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</si>
  <si>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</si>
  <si>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</si>
  <si>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</si>
  <si>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</si>
  <si>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</si>
  <si>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</si>
  <si>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</si>
  <si>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</si>
  <si>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</si>
  <si>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</si>
  <si>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</si>
  <si>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</si>
  <si>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</si>
  <si>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</si>
  <si>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</si>
  <si>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</si>
  <si>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</si>
  <si>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</si>
  <si>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</si>
  <si>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</si>
  <si>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</si>
  <si>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</si>
  <si>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</si>
  <si>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</si>
  <si>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</si>
  <si>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</si>
  <si>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</si>
  <si>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</si>
  <si>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</si>
  <si>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</si>
  <si>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</si>
  <si>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</si>
  <si>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</si>
  <si>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</si>
  <si>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</si>
  <si>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</si>
  <si>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</si>
  <si>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</si>
  <si>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</si>
  <si>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</si>
  <si>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</si>
  <si>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</si>
  <si>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</si>
  <si>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</si>
  <si>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</si>
  <si>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</si>
  <si>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</si>
  <si>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</si>
  <si>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</si>
  <si>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</si>
  <si>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</si>
  <si>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</si>
  <si>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</si>
  <si>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</si>
  <si>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</si>
  <si>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</si>
  <si>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</si>
  <si>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</si>
  <si>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</si>
  <si>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</si>
  <si>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</si>
  <si>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</si>
  <si>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</si>
  <si>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</si>
  <si>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</si>
  <si>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</si>
  <si>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</si>
  <si>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</si>
  <si>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</si>
  <si>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</si>
  <si>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</si>
  <si>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</si>
  <si>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</si>
  <si>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</si>
  <si>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</si>
  <si>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</si>
  <si>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</si>
  <si>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</si>
  <si>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</si>
  <si>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</si>
  <si>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</si>
  <si>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</si>
  <si>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</si>
  <si>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</si>
  <si>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</si>
  <si>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</si>
  <si>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</si>
  <si>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</si>
  <si>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</si>
  <si>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</si>
  <si>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</si>
  <si>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</si>
  <si>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</si>
  <si>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</si>
  <si>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</si>
  <si>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</si>
  <si>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</si>
  <si>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</si>
  <si>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</si>
  <si>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</si>
  <si>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</si>
  <si>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</si>
  <si>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</si>
  <si>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</si>
  <si>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</si>
  <si>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</si>
  <si>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</si>
  <si>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</si>
  <si>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</si>
  <si>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</si>
  <si>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</si>
  <si>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</si>
  <si>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</si>
  <si>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</si>
  <si>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</si>
  <si>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</si>
  <si>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</si>
  <si>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</si>
  <si>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</si>
  <si>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</si>
  <si>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</si>
  <si>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</si>
  <si>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</si>
  <si>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</si>
  <si>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</si>
  <si>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</si>
  <si>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</si>
  <si>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</si>
  <si>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</si>
  <si>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</si>
  <si>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</si>
  <si>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</si>
  <si>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</si>
  <si>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</si>
  <si>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</si>
  <si>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</si>
  <si>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</si>
  <si>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</si>
  <si>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</si>
  <si>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</si>
  <si>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</si>
  <si>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</si>
  <si>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</si>
  <si>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</si>
  <si>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</si>
  <si>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</si>
  <si>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</si>
  <si>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</si>
  <si>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</si>
  <si>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</si>
  <si>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</si>
  <si>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</si>
  <si>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</si>
  <si>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</si>
  <si>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</si>
  <si>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</si>
  <si>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</si>
  <si>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</si>
  <si>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</si>
  <si>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</si>
  <si>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</si>
  <si>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</si>
  <si>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</si>
  <si>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</si>
  <si>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</si>
  <si>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</si>
  <si>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</si>
  <si>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</si>
  <si>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</si>
  <si>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</si>
  <si>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</si>
  <si>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</si>
  <si>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</si>
  <si>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</si>
  <si>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</si>
  <si>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</si>
  <si>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</si>
  <si>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</si>
  <si>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</si>
  <si>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</si>
  <si>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</si>
  <si>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</si>
  <si>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</si>
  <si>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</si>
  <si>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</si>
  <si>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</si>
  <si>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</si>
  <si>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</si>
  <si>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</si>
  <si>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</si>
  <si>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</si>
  <si>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</si>
  <si>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</si>
  <si>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</si>
  <si>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</si>
  <si>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</si>
  <si>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</si>
  <si>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</si>
  <si>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</si>
  <si>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</si>
  <si>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</si>
  <si>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</si>
  <si>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</si>
  <si>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</si>
  <si>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</si>
  <si>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</si>
  <si>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</si>
  <si>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</si>
  <si>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</si>
  <si>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</si>
  <si>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</si>
  <si>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</si>
  <si>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</si>
  <si>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</si>
  <si>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</si>
  <si>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</si>
  <si>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</si>
  <si>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</si>
  <si>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</si>
  <si>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</si>
  <si>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</si>
  <si>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</si>
  <si>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</si>
  <si>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</si>
  <si>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</si>
  <si>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</si>
  <si>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</si>
  <si>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</si>
  <si>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</si>
  <si>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</si>
  <si>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</si>
  <si>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</si>
  <si>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</si>
  <si>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</si>
  <si>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</si>
  <si>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</si>
  <si>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</si>
  <si>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</si>
  <si>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</si>
  <si>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</si>
  <si>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</si>
  <si>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</si>
  <si>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</si>
  <si>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</si>
  <si>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</si>
  <si>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</si>
  <si>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</si>
  <si>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</si>
  <si>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</si>
  <si>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</si>
  <si>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</si>
  <si>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</si>
  <si>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</si>
  <si>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</si>
  <si>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</si>
  <si>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</si>
  <si>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</si>
  <si>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</si>
  <si>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</si>
  <si>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</si>
  <si>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</si>
  <si>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</si>
  <si>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</si>
  <si>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</si>
  <si>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</si>
  <si>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</si>
  <si>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</si>
  <si>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</si>
  <si>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</si>
  <si>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</si>
  <si>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</si>
  <si>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</si>
  <si>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</si>
  <si>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</si>
  <si>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</si>
  <si>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</si>
  <si>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</si>
  <si>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</si>
  <si>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</si>
  <si>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</si>
  <si>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</si>
  <si>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</si>
  <si>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</si>
  <si>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</si>
  <si>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</si>
  <si>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</si>
  <si>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</si>
  <si>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</si>
  <si>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</si>
  <si>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</si>
  <si>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</si>
  <si>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</si>
  <si>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</si>
  <si>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</si>
  <si>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</si>
  <si>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</si>
  <si>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</si>
  <si>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</si>
  <si>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</si>
  <si>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</si>
  <si>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</si>
  <si>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</si>
  <si>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</si>
  <si>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</si>
  <si>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</si>
  <si>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</si>
  <si>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</si>
  <si>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</si>
  <si>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</si>
  <si>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</si>
  <si>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</si>
  <si>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</si>
  <si>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</si>
  <si>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</si>
  <si>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</si>
  <si>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</si>
  <si>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</si>
  <si>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</si>
  <si>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</si>
  <si>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</si>
  <si>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</si>
  <si>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</si>
  <si>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</si>
  <si>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</si>
  <si>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</si>
  <si>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</si>
  <si>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</si>
  <si>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</si>
  <si>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</si>
  <si>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</si>
  <si>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</si>
  <si>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</si>
  <si>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</si>
  <si>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</si>
  <si>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</si>
  <si>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</si>
  <si>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</si>
  <si>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</si>
  <si>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</si>
  <si>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</si>
  <si>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</si>
  <si>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</si>
  <si>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</si>
  <si>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</si>
  <si>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</si>
  <si>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</si>
  <si>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</si>
  <si>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</si>
  <si>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</si>
  <si>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</si>
  <si>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</si>
  <si>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</si>
  <si>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</si>
  <si>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</si>
  <si>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</si>
  <si>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</si>
  <si>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</si>
  <si>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</si>
  <si>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</si>
  <si>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</si>
  <si>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</si>
  <si>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</si>
  <si>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</si>
  <si>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</si>
  <si>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</si>
  <si>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</si>
  <si>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</si>
  <si>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</si>
  <si>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</si>
  <si>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</si>
  <si>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</si>
  <si>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</si>
  <si>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</si>
  <si>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</si>
  <si>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</si>
  <si>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</si>
  <si>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</si>
  <si>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</si>
  <si>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</si>
  <si>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</si>
  <si>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</si>
  <si>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</si>
  <si>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</si>
  <si>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</si>
  <si>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</si>
  <si>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</si>
  <si>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</si>
  <si>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</si>
  <si>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</si>
  <si>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</si>
  <si>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</si>
  <si>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</si>
  <si>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</si>
  <si>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</si>
  <si>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</si>
  <si>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</si>
  <si>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</si>
  <si>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</si>
  <si>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</si>
  <si>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</si>
  <si>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</si>
  <si>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</si>
  <si>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</si>
  <si>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</si>
  <si>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</si>
  <si>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</si>
  <si>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</si>
  <si>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</si>
  <si>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</si>
  <si>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</si>
  <si>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</si>
  <si>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</si>
  <si>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</si>
  <si>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</si>
  <si>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</si>
  <si>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</si>
  <si>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</si>
  <si>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</si>
  <si>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</si>
  <si>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</si>
  <si>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</si>
  <si>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</si>
  <si>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</si>
  <si>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</si>
  <si>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</si>
  <si>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</si>
  <si>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</si>
  <si>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</si>
  <si>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</si>
  <si>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</si>
  <si>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</si>
  <si>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</si>
  <si>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</si>
  <si>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</si>
  <si>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</si>
  <si>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</si>
  <si>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</si>
  <si>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</si>
  <si>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</si>
  <si>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</si>
  <si>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</si>
  <si>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</si>
  <si>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</si>
  <si>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</si>
  <si>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</si>
  <si>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</si>
  <si>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</si>
  <si>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</si>
  <si>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</si>
  <si>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</si>
  <si>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</si>
  <si>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</si>
  <si>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</si>
  <si>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</si>
  <si>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</si>
  <si>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</si>
  <si>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</si>
  <si>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</si>
  <si>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</si>
  <si>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</si>
  <si>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</si>
  <si>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</si>
  <si>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</si>
  <si>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</si>
  <si>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</si>
  <si>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</si>
  <si>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</si>
  <si>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</si>
  <si>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</si>
  <si>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</si>
  <si>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</si>
  <si>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</si>
  <si>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</si>
  <si>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</si>
  <si>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</si>
  <si>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</si>
  <si>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</si>
  <si>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</si>
  <si>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</si>
  <si>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</si>
  <si>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</si>
  <si>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</si>
  <si>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</si>
  <si>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</si>
  <si>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</si>
  <si>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</si>
  <si>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</si>
  <si>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</si>
  <si>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</si>
  <si>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</si>
  <si>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</si>
  <si>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</si>
  <si>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</si>
  <si>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</si>
  <si>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</si>
  <si>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</si>
  <si>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</si>
  <si>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</si>
  <si>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</si>
  <si>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</si>
  <si>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</si>
  <si>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</si>
  <si>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</si>
  <si>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</si>
  <si>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</si>
  <si>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</si>
  <si>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</si>
  <si>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</si>
  <si>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</si>
  <si>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</si>
  <si>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</si>
  <si>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</si>
  <si>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</si>
  <si>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</si>
  <si>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</si>
  <si>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</si>
  <si>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</si>
  <si>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</si>
  <si>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</si>
  <si>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</si>
  <si>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</si>
  <si>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</si>
  <si>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</si>
  <si>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</si>
  <si>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</si>
  <si>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VERT A CAMPAGNES</t>
  </si>
  <si>
    <t>LE VERT</t>
  </si>
  <si>
    <t>05088450</t>
  </si>
  <si>
    <t>18310006400033</t>
  </si>
  <si>
    <t>Agence de l'Eau Adour-Garonne</t>
  </si>
  <si>
    <t>34255833500077</t>
  </si>
  <si>
    <t>AQUASCOP BIOLOGIE site de Monptellier</t>
  </si>
  <si>
    <t>IBMR-21-M132</t>
  </si>
  <si>
    <t>JEREMIE SCAGNI, EMMANUEL DE MIL</t>
  </si>
  <si>
    <t>IBMR standard</t>
  </si>
  <si>
    <t>DROITE</t>
  </si>
  <si>
    <t>ETIAGE NORMAL</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</si>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</sst>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559460</v>
      </c>
      <c r="G10" s="114"/>
      <c r="H10" s="115"/>
    </row>
    <row r="11" spans="1:8" ht="15">
      <c r="A11" s="10" t="s">
        <v>2277</v>
      </c>
      <c r="B11" s="47">
        <v>44432</v>
      </c>
      <c r="D11" s="10" t="s">
        <v>2280</v>
      </c>
      <c r="E11" s="52">
        <v>6380702</v>
      </c>
      <c r="G11" s="114"/>
      <c r="H11" s="115"/>
    </row>
    <row r="12" spans="1:8" ht="15">
      <c r="A12" s="10" t="s">
        <v>2283</v>
      </c>
      <c r="B12" s="52" t="s">
        <v>5294</v>
      </c>
      <c r="D12" s="10" t="s">
        <v>2281</v>
      </c>
      <c r="E12" s="52">
        <v>559365</v>
      </c>
      <c r="G12" s="116"/>
      <c r="H12" s="117"/>
    </row>
    <row r="13" spans="1:5" ht="17.25" customHeight="1" thickBot="1">
      <c r="A13" s="2"/>
      <c r="B13" s="55"/>
      <c r="D13" s="10" t="s">
        <v>2282</v>
      </c>
      <c r="E13" s="52">
        <v>6380659</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559460</v>
      </c>
    </row>
    <row r="18" spans="1:3" ht="15">
      <c r="A18" s="124"/>
      <c r="B18" s="49" t="s">
        <v>2267</v>
      </c>
      <c r="C18" s="61">
        <f>E11</f>
        <v>6380702</v>
      </c>
    </row>
    <row r="19" spans="1:2" ht="15">
      <c r="A19" s="3" t="s">
        <v>2063</v>
      </c>
      <c r="B19" s="29">
        <v>99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6.6</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12</v>
      </c>
      <c r="D35" s="28" t="s">
        <v>2284</v>
      </c>
      <c r="E35" s="32">
        <v>88</v>
      </c>
    </row>
    <row r="36" spans="1:5" s="7" customFormat="1" ht="15" customHeight="1">
      <c r="A36" s="5" t="s">
        <v>2113</v>
      </c>
      <c r="B36" s="30">
        <v>15</v>
      </c>
      <c r="C36" s="6"/>
      <c r="D36" s="8" t="s">
        <v>2112</v>
      </c>
      <c r="E36" s="30">
        <v>85</v>
      </c>
    </row>
    <row r="37" spans="1:5" s="7" customFormat="1" ht="15" customHeight="1">
      <c r="A37" s="5" t="s">
        <v>2111</v>
      </c>
      <c r="B37" s="30">
        <v>5.2</v>
      </c>
      <c r="C37" s="6"/>
      <c r="D37" s="8" t="s">
        <v>2110</v>
      </c>
      <c r="E37" s="30">
        <v>7</v>
      </c>
    </row>
    <row r="38" spans="1:5" s="7" customFormat="1" ht="15" customHeight="1">
      <c r="A38" s="5" t="s">
        <v>2115</v>
      </c>
      <c r="B38" s="30">
        <v>32</v>
      </c>
      <c r="C38" s="6"/>
      <c r="D38" s="8" t="s">
        <v>2115</v>
      </c>
      <c r="E38" s="30">
        <v>42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v>1</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9</v>
      </c>
      <c r="E97" s="89">
        <v>23</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89">
        <v>0.01</v>
      </c>
      <c r="F98" s="35" t="s">
        <v>2290</v>
      </c>
      <c r="G98" s="79"/>
      <c r="H98" s="80"/>
    </row>
    <row r="99" spans="1:8" ht="15">
      <c r="A99" s="33" t="s">
        <v>1154</v>
      </c>
      <c r="B99" s="20" t="str">
        <f>IF(A99="NEWCOD",IF(ISBLANK(G99),"renseigner le champ 'Nouveau taxon'",G99),VLOOKUP(A99,'Ref Taxo'!A:B,2,FALSE))</f>
        <v>Microspora</v>
      </c>
      <c r="C99" s="21">
        <f>IF(A99="NEWCOD",IF(ISBLANK(H99),"NoCod",H99),VLOOKUP(A99,'Ref Taxo'!A:D,4,FALSE))</f>
        <v>1132</v>
      </c>
      <c r="D99" s="34">
        <v>0.01</v>
      </c>
      <c r="E99" s="89">
        <v>0.01</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89">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89"/>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10</v>
      </c>
      <c r="E102" s="89">
        <v>12</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16</v>
      </c>
      <c r="E103" s="89">
        <v>10</v>
      </c>
      <c r="F103" s="35" t="s">
        <v>2290</v>
      </c>
      <c r="G103" s="79"/>
      <c r="H103" s="80"/>
    </row>
    <row r="104" spans="1:8" ht="15">
      <c r="A104" s="33" t="s">
        <v>466</v>
      </c>
      <c r="B104" s="20" t="str">
        <f>IF(A104="NEWCOD",IF(ISBLANK(G104),"renseigner le champ 'Nouveau taxon'",G104),VLOOKUP(A104,'Ref Taxo'!A:B,2,FALSE))</f>
        <v>Conocephalum conicum</v>
      </c>
      <c r="C104" s="21">
        <f>IF(A104="NEWCOD",IF(ISBLANK(H104),"NoCod",H104),VLOOKUP(A104,'Ref Taxo'!A:D,4,FALSE))</f>
        <v>1176</v>
      </c>
      <c r="D104" s="34">
        <v>0.01</v>
      </c>
      <c r="E104" s="89">
        <v>0.02</v>
      </c>
      <c r="F104" s="35" t="s">
        <v>2290</v>
      </c>
      <c r="G104" s="79"/>
      <c r="H104" s="80"/>
    </row>
    <row r="105" spans="1:8" ht="15">
      <c r="A105" s="33" t="s">
        <v>1336</v>
      </c>
      <c r="B105" s="20" t="str">
        <f>IF(A105="NEWCOD",IF(ISBLANK(G105),"renseigner le champ 'Nouveau taxon'",G105),VLOOKUP(A105,'Ref Taxo'!A:B,2,FALSE))</f>
        <v>Pellia endiviifolia</v>
      </c>
      <c r="C105" s="21">
        <f>IF(A105="NEWCOD",IF(ISBLANK(H105),"NoCod",H105),VLOOKUP(A105,'Ref Taxo'!A:D,4,FALSE))</f>
        <v>1197</v>
      </c>
      <c r="D105" s="34">
        <v>0.01</v>
      </c>
      <c r="E105" s="89">
        <v>0.01</v>
      </c>
      <c r="F105" s="35" t="s">
        <v>2290</v>
      </c>
      <c r="G105" s="79"/>
      <c r="H105" s="80"/>
    </row>
    <row r="106" spans="1:8" ht="15">
      <c r="A106" s="33" t="s">
        <v>193</v>
      </c>
      <c r="B106" s="20" t="str">
        <f>IF(A106="NEWCOD",IF(ISBLANK(G106),"renseigner le champ 'Nouveau taxon'",G106),VLOOKUP(A106,'Ref Taxo'!A:B,2,FALSE))</f>
        <v>Bryum pseudotriquetrum</v>
      </c>
      <c r="C106" s="21">
        <f>IF(A106="NEWCOD",IF(ISBLANK(H106),"NoCod",H106),VLOOKUP(A106,'Ref Taxo'!A:D,4,FALSE))</f>
        <v>1274</v>
      </c>
      <c r="D106" s="34"/>
      <c r="E106" s="89">
        <v>0.01</v>
      </c>
      <c r="F106" s="35" t="s">
        <v>2290</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v>0.01</v>
      </c>
      <c r="E107" s="89">
        <v>0.01</v>
      </c>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2</v>
      </c>
      <c r="E108" s="89">
        <v>0.05</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89">
        <v>0.1</v>
      </c>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1.5</v>
      </c>
      <c r="E110" s="89">
        <v>0.8</v>
      </c>
      <c r="F110" s="35" t="s">
        <v>2290</v>
      </c>
      <c r="G110" s="79"/>
      <c r="H110" s="80"/>
    </row>
    <row r="111" spans="1:8" ht="15">
      <c r="A111" s="33" t="s">
        <v>703</v>
      </c>
      <c r="B111" s="20" t="str">
        <f>IF(A111="NEWCOD",IF(ISBLANK(G111),"renseigner le champ 'Nouveau taxon'",G111),VLOOKUP(A111,'Ref Taxo'!A:B,2,FALSE))</f>
        <v>Oxyrrhynchium speciosum</v>
      </c>
      <c r="C111" s="21">
        <f>IF(A111="NEWCOD",IF(ISBLANK(H111),"NoCod",H111),VLOOKUP(A111,'Ref Taxo'!A:D,4,FALSE))</f>
        <v>30099</v>
      </c>
      <c r="D111" s="34">
        <v>0.01</v>
      </c>
      <c r="E111" s="89">
        <v>0.01</v>
      </c>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0.4</v>
      </c>
      <c r="E112" s="89"/>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0.8</v>
      </c>
      <c r="E113" s="89">
        <v>0.1</v>
      </c>
      <c r="F113" s="35" t="s">
        <v>5303</v>
      </c>
      <c r="G113" s="79"/>
      <c r="H113" s="80"/>
    </row>
    <row r="114" spans="1:8" ht="15">
      <c r="A114" s="33" t="s">
        <v>1087</v>
      </c>
      <c r="B114" s="20" t="str">
        <f>IF(A114="NEWCOD",IF(ISBLANK(G114),"renseigner le champ 'Nouveau taxon'",G114),VLOOKUP(A114,'Ref Taxo'!A:B,2,FALSE))</f>
        <v>Lycopus europaeus</v>
      </c>
      <c r="C114" s="21">
        <f>IF(A114="NEWCOD",IF(ISBLANK(H114),"NoCod",H114),VLOOKUP(A114,'Ref Taxo'!A:D,4,FALSE))</f>
        <v>1789</v>
      </c>
      <c r="D114" s="34"/>
      <c r="E114" s="89">
        <v>0.01</v>
      </c>
      <c r="F114" s="35" t="s">
        <v>2290</v>
      </c>
      <c r="G114" s="79"/>
      <c r="H114" s="80"/>
    </row>
    <row r="115" spans="1:8" ht="15">
      <c r="A115" s="33" t="s">
        <v>1132</v>
      </c>
      <c r="B115" s="20" t="str">
        <f>IF(A115="NEWCOD",IF(ISBLANK(G115),"renseigner le champ 'Nouveau taxon'",G115),VLOOKUP(A115,'Ref Taxo'!A:B,2,FALSE))</f>
        <v>Mentha aquatica</v>
      </c>
      <c r="C115" s="21">
        <f>IF(A115="NEWCOD",IF(ISBLANK(H115),"NoCod",H115),VLOOKUP(A115,'Ref Taxo'!A:D,4,FALSE))</f>
        <v>1791</v>
      </c>
      <c r="D115" s="34"/>
      <c r="E115" s="89">
        <v>0.3</v>
      </c>
      <c r="F115" s="35" t="s">
        <v>2290</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c r="E116" s="89">
        <v>0.01</v>
      </c>
      <c r="F116" s="35" t="s">
        <v>2290</v>
      </c>
      <c r="G116" s="79"/>
      <c r="H116" s="80"/>
    </row>
    <row r="117" spans="1:8" ht="15">
      <c r="A117" s="33" t="s">
        <v>2010</v>
      </c>
      <c r="B117" s="20" t="str">
        <f>IF(A117="NEWCOD",IF(ISBLANK(G117),"renseigner le champ 'Nouveau taxon'",G117),VLOOKUP(A117,'Ref Taxo'!A:B,2,FALSE))</f>
        <v>Veronica anagallis-aquatica</v>
      </c>
      <c r="C117" s="21">
        <f>IF(A117="NEWCOD",IF(ISBLANK(H117),"NoCod",H117),VLOOKUP(A117,'Ref Taxo'!A:D,4,FALSE))</f>
        <v>1955</v>
      </c>
      <c r="D117" s="34"/>
      <c r="E117" s="89">
        <v>0.04</v>
      </c>
      <c r="F117" s="35" t="s">
        <v>2290</v>
      </c>
      <c r="G117" s="79"/>
      <c r="H117" s="80"/>
    </row>
    <row r="118" spans="1:8" ht="15">
      <c r="A118" s="33" t="s">
        <v>1098</v>
      </c>
      <c r="B118" s="20" t="str">
        <f>IF(A118="NEWCOD",IF(ISBLANK(G118),"renseigner le champ 'Nouveau taxon'",G118),VLOOKUP(A118,'Ref Taxo'!A:B,2,FALSE))</f>
        <v>Lysimachia vulgaris</v>
      </c>
      <c r="C118" s="21">
        <f>IF(A118="NEWCOD",IF(ISBLANK(H118),"NoCod",H118),VLOOKUP(A118,'Ref Taxo'!A:D,4,FALSE))</f>
        <v>1887</v>
      </c>
      <c r="D118" s="34"/>
      <c r="E118" s="89">
        <v>0.01</v>
      </c>
      <c r="F118" s="35" t="s">
        <v>2290</v>
      </c>
      <c r="G118" s="79"/>
      <c r="H118" s="80"/>
    </row>
    <row r="119" spans="1:8" ht="15">
      <c r="A119" s="33" t="s">
        <v>1104</v>
      </c>
      <c r="B119" s="20" t="str">
        <f>IF(A119="NEWCOD",IF(ISBLANK(G119),"renseigner le champ 'Nouveau taxon'",G119),VLOOKUP(A119,'Ref Taxo'!A:B,2,FALSE))</f>
        <v>Lythrum salicaria</v>
      </c>
      <c r="C119" s="21">
        <f>IF(A119="NEWCOD",IF(ISBLANK(H119),"NoCod",H119),VLOOKUP(A119,'Ref Taxo'!A:D,4,FALSE))</f>
        <v>1823</v>
      </c>
      <c r="D119" s="34">
        <v>0.01</v>
      </c>
      <c r="E119" s="89"/>
      <c r="F119" s="35" t="s">
        <v>2290</v>
      </c>
      <c r="G119" s="79"/>
      <c r="H119" s="80"/>
    </row>
    <row r="120" spans="1:8" ht="15">
      <c r="A120" s="33" t="s">
        <v>1835</v>
      </c>
      <c r="B120" s="20" t="str">
        <f>IF(A120="NEWCOD",IF(ISBLANK(G120),"renseigner le champ 'Nouveau taxon'",G120),VLOOKUP(A120,'Ref Taxo'!A:B,2,FALSE))</f>
        <v>Solanum dulcamara</v>
      </c>
      <c r="C120" s="21">
        <f>IF(A120="NEWCOD",IF(ISBLANK(H120),"NoCod",H120),VLOOKUP(A120,'Ref Taxo'!A:D,4,FALSE))</f>
        <v>1964</v>
      </c>
      <c r="D120" s="34"/>
      <c r="E120" s="89">
        <v>0.01</v>
      </c>
      <c r="F120" s="35" t="s">
        <v>2290</v>
      </c>
      <c r="G120" s="79"/>
      <c r="H120" s="80"/>
    </row>
    <row r="121" spans="1:8" ht="15">
      <c r="A121" s="33" t="s">
        <v>1616</v>
      </c>
      <c r="B121" s="20" t="str">
        <f>IF(A121="NEWCOD",IF(ISBLANK(G121),"renseigner le champ 'Nouveau taxon'",G121),VLOOKUP(A121,'Ref Taxo'!A:B,2,FALSE))</f>
        <v>Ranunculus repens</v>
      </c>
      <c r="C121" s="21">
        <f>IF(A121="NEWCOD",IF(ISBLANK(H121),"NoCod",H121),VLOOKUP(A121,'Ref Taxo'!A:D,4,FALSE))</f>
        <v>1910</v>
      </c>
      <c r="D121" s="34"/>
      <c r="E121" s="89">
        <v>0.01</v>
      </c>
      <c r="F121" s="35" t="s">
        <v>2290</v>
      </c>
      <c r="G121" s="79"/>
      <c r="H121" s="80"/>
    </row>
    <row r="122" spans="1:8" ht="15">
      <c r="A122" s="33" t="s">
        <v>827</v>
      </c>
      <c r="B122" s="20" t="str">
        <f>IF(A122="NEWCOD",IF(ISBLANK(G122),"renseigner le champ 'Nouveau taxon'",G122),VLOOKUP(A122,'Ref Taxo'!A:B,2,FALSE))</f>
        <v xml:space="preserve">Helosciadium nodiflorum </v>
      </c>
      <c r="C122" s="21">
        <f>IF(A122="NEWCOD",IF(ISBLANK(H122),"NoCod",H122),VLOOKUP(A122,'Ref Taxo'!A:D,4,FALSE))</f>
        <v>30053</v>
      </c>
      <c r="D122" s="34"/>
      <c r="E122" s="89">
        <v>0.01</v>
      </c>
      <c r="F122" s="35" t="s">
        <v>2290</v>
      </c>
      <c r="G122" s="79"/>
      <c r="H122" s="80"/>
    </row>
    <row r="123" spans="1:8" ht="15">
      <c r="A123" s="33" t="s">
        <v>1026</v>
      </c>
      <c r="B123" s="20" t="str">
        <f>IF(A123="NEWCOD",IF(ISBLANK(G123),"renseigner le champ 'Nouveau taxon'",G123),VLOOKUP(A123,'Ref Taxo'!A:B,2,FALSE))</f>
        <v>Lemna minor</v>
      </c>
      <c r="C123" s="21">
        <f>IF(A123="NEWCOD",IF(ISBLANK(H123),"NoCod",H123),VLOOKUP(A123,'Ref Taxo'!A:D,4,FALSE))</f>
        <v>1626</v>
      </c>
      <c r="D123" s="34"/>
      <c r="E123" s="89">
        <v>0.01</v>
      </c>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