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89090" sheetId="2" r:id="rId2"/>
    <sheet name="Mises à jour" sheetId="3" r:id="rId3"/>
  </sheets>
  <definedNames/>
  <calcPr calcId="145621"/>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<sst xmlns="http://schemas.openxmlformats.org/spreadsheetml/2006/main" count="6483" uniqueCount="5304">
  <si>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</si>
  <si>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</si>
  <si>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</si>
  <si>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</si>
  <si>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</si>
  <si>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</si>
  <si>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</si>
  <si>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</si>
  <si>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</si>
  <si>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</si>
  <si>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</si>
  <si>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</si>
  <si>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</si>
  <si>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</si>
  <si>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</si>
  <si>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</si>
  <si>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</si>
  <si>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</si>
  <si>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</si>
  <si>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</si>
  <si>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</si>
  <si>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</si>
  <si>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</si>
  <si>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</si>
  <si>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</si>
  <si>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</si>
  <si>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</si>
  <si>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</si>
  <si>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</si>
  <si>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</si>
  <si>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</si>
  <si>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</si>
  <si>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</si>
  <si>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</si>
  <si>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</si>
  <si>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</si>
  <si>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</si>
  <si>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</si>
  <si>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</si>
  <si>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</si>
  <si>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</si>
  <si>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</si>
  <si>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</si>
  <si>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</si>
  <si>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</si>
  <si>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</si>
  <si>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</si>
  <si>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</si>
  <si>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</si>
  <si>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</si>
  <si>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</si>
  <si>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</si>
  <si>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</si>
  <si>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</si>
  <si>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</si>
  <si>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</si>
  <si>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</si>
  <si>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</si>
  <si>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</si>
  <si>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</si>
  <si>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</si>
  <si>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</si>
  <si>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</si>
  <si>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</si>
  <si>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</si>
  <si>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</si>
  <si>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</si>
  <si>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</si>
  <si>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</si>
  <si>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</si>
  <si>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</si>
  <si>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</si>
  <si>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</si>
  <si>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</si>
  <si>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</si>
  <si>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</si>
  <si>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</si>
  <si>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</si>
  <si>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</si>
  <si>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</si>
  <si>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</si>
  <si>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</si>
  <si>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</si>
  <si>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</si>
  <si>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</si>
  <si>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</si>
  <si>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</si>
  <si>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</si>
  <si>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</si>
  <si>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</si>
  <si>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</si>
  <si>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</si>
  <si>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</si>
  <si>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</si>
  <si>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</si>
  <si>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</si>
  <si>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</si>
  <si>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</si>
  <si>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</si>
  <si>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</si>
  <si>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</si>
  <si>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</si>
  <si>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</si>
  <si>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</si>
  <si>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</si>
  <si>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</si>
  <si>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</si>
  <si>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</si>
  <si>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</si>
  <si>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</si>
  <si>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</si>
  <si>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</si>
  <si>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</si>
  <si>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</si>
  <si>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</si>
  <si>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</si>
  <si>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</si>
  <si>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</si>
  <si>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</si>
  <si>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</si>
  <si>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</si>
  <si>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</si>
  <si>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</si>
  <si>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</si>
  <si>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</si>
  <si>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</si>
  <si>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</si>
  <si>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</si>
  <si>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</si>
  <si>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</si>
  <si>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</si>
  <si>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</si>
  <si>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</si>
  <si>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</si>
  <si>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</si>
  <si>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</si>
  <si>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</si>
  <si>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</si>
  <si>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</si>
  <si>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</si>
  <si>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</si>
  <si>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</si>
  <si>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</si>
  <si>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</si>
  <si>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</si>
  <si>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</si>
  <si>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</si>
  <si>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</si>
  <si>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</si>
  <si>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</si>
  <si>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</si>
  <si>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</si>
  <si>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</si>
  <si>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</si>
  <si>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</si>
  <si>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</si>
  <si>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</si>
  <si>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</si>
  <si>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</si>
  <si>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</si>
  <si>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</si>
  <si>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</si>
  <si>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</si>
  <si>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</si>
  <si>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</si>
  <si>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</si>
  <si>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</si>
  <si>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</si>
  <si>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</si>
  <si>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</si>
  <si>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</si>
  <si>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</si>
  <si>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</si>
  <si>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</si>
  <si>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</si>
  <si>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</si>
  <si>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</si>
  <si>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</si>
  <si>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</si>
  <si>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</si>
  <si>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</si>
  <si>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</si>
  <si>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</si>
  <si>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</si>
  <si>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</si>
  <si>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</si>
  <si>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</si>
  <si>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</si>
  <si>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</si>
  <si>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</si>
  <si>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</si>
  <si>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</si>
  <si>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</si>
  <si>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</si>
  <si>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</si>
  <si>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</si>
  <si>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</si>
  <si>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</si>
  <si>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</si>
  <si>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</si>
  <si>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</si>
  <si>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</si>
  <si>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</si>
  <si>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</si>
  <si>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</si>
  <si>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</si>
  <si>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</si>
  <si>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</si>
  <si>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</si>
  <si>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</si>
  <si>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</si>
  <si>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</si>
  <si>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</si>
  <si>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</si>
  <si>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</si>
  <si>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</si>
  <si>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</si>
  <si>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</si>
  <si>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</si>
  <si>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</si>
  <si>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</si>
  <si>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</si>
  <si>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</si>
  <si>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</si>
  <si>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</si>
  <si>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</si>
  <si>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</si>
  <si>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</si>
  <si>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</si>
  <si>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</si>
  <si>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</si>
  <si>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</si>
  <si>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</si>
  <si>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</si>
  <si>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</si>
  <si>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</si>
  <si>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</si>
  <si>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</si>
  <si>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</si>
  <si>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</si>
  <si>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</si>
  <si>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</si>
  <si>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</si>
  <si>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</si>
  <si>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</si>
  <si>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</si>
  <si>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</si>
  <si>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</si>
  <si>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</si>
  <si>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</si>
  <si>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</si>
  <si>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</si>
  <si>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</si>
  <si>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</si>
  <si>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</si>
  <si>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</si>
  <si>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</si>
  <si>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</si>
  <si>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</si>
  <si>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</si>
  <si>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</si>
  <si>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</si>
  <si>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</si>
  <si>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</si>
  <si>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</si>
  <si>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</si>
  <si>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</si>
  <si>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</si>
  <si>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</si>
  <si>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</si>
  <si>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</si>
  <si>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</si>
  <si>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</si>
  <si>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</si>
  <si>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</si>
  <si>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</si>
  <si>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</si>
  <si>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</si>
  <si>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</si>
  <si>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</si>
  <si>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</si>
  <si>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</si>
  <si>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</si>
  <si>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</si>
  <si>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</si>
  <si>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</si>
  <si>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</si>
  <si>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</si>
  <si>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</si>
  <si>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</si>
  <si>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</si>
  <si>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</si>
  <si>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</si>
  <si>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</si>
  <si>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</si>
  <si>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</si>
  <si>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</si>
  <si>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</si>
  <si>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</si>
  <si>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</si>
  <si>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</si>
  <si>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</si>
  <si>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</si>
  <si>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</si>
  <si>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</si>
  <si>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</si>
  <si>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</si>
  <si>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</si>
  <si>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</si>
  <si>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</si>
  <si>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</si>
  <si>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</si>
  <si>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</si>
  <si>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</si>
  <si>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</si>
  <si>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</si>
  <si>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</si>
  <si>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</si>
  <si>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</si>
  <si>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</si>
  <si>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</si>
  <si>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</si>
  <si>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</si>
  <si>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</si>
  <si>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</si>
  <si>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</si>
  <si>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</si>
  <si>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</si>
  <si>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</si>
  <si>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</si>
  <si>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</si>
  <si>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</si>
  <si>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</si>
  <si>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</si>
  <si>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</si>
  <si>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</si>
  <si>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</si>
  <si>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</si>
  <si>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</si>
  <si>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</si>
  <si>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</si>
  <si>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</si>
  <si>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</si>
  <si>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</si>
  <si>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</si>
  <si>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</si>
  <si>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</si>
  <si>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</si>
  <si>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</si>
  <si>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</si>
  <si>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</si>
  <si>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</si>
  <si>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</si>
  <si>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</si>
  <si>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</si>
  <si>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</si>
  <si>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</si>
  <si>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</si>
  <si>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</si>
  <si>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</si>
  <si>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</si>
  <si>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</si>
  <si>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</si>
  <si>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</si>
  <si>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</si>
  <si>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</si>
  <si>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</si>
  <si>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</si>
  <si>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</si>
  <si>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</si>
  <si>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</si>
  <si>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</si>
  <si>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</si>
  <si>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</si>
  <si>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</si>
  <si>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</si>
  <si>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</si>
  <si>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</si>
  <si>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</si>
  <si>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</si>
  <si>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</si>
  <si>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</si>
  <si>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</si>
  <si>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</si>
  <si>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</si>
  <si>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</si>
  <si>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</si>
  <si>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</si>
  <si>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</si>
  <si>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</si>
  <si>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</si>
  <si>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</si>
  <si>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</si>
  <si>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</si>
  <si>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</si>
  <si>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</si>
  <si>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</si>
  <si>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</si>
  <si>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</si>
  <si>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</si>
  <si>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</si>
  <si>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</si>
  <si>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</si>
  <si>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</si>
  <si>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</si>
  <si>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</si>
  <si>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</si>
  <si>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</si>
  <si>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</si>
  <si>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</si>
  <si>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</si>
  <si>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</si>
  <si>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</si>
  <si>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</si>
  <si>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</si>
  <si>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</si>
  <si>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</si>
  <si>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</si>
  <si>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</si>
  <si>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</si>
  <si>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</si>
  <si>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</si>
  <si>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</si>
  <si>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</si>
  <si>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</si>
  <si>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</si>
  <si>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</si>
  <si>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</si>
  <si>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</si>
  <si>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</si>
  <si>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</si>
  <si>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</si>
  <si>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</si>
  <si>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</si>
  <si>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</si>
  <si>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</si>
  <si>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</si>
  <si>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</si>
  <si>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</si>
  <si>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</si>
  <si>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</si>
  <si>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</si>
  <si>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</si>
  <si>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</si>
  <si>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</si>
  <si>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</si>
  <si>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</si>
  <si>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</si>
  <si>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</si>
  <si>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</si>
  <si>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</si>
  <si>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</si>
  <si>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</si>
  <si>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</si>
  <si>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</si>
  <si>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</si>
  <si>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</si>
  <si>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</si>
  <si>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</si>
  <si>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</si>
  <si>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</si>
  <si>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</si>
  <si>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</si>
  <si>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</si>
  <si>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</si>
  <si>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</si>
  <si>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</si>
  <si>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</si>
  <si>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</si>
  <si>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</si>
  <si>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</si>
  <si>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</si>
  <si>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</si>
  <si>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</si>
  <si>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</si>
  <si>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</si>
  <si>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</si>
  <si>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</si>
  <si>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</si>
  <si>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</si>
  <si>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</si>
  <si>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</si>
  <si>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</si>
  <si>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</si>
  <si>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</si>
  <si>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</si>
  <si>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</si>
  <si>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</si>
  <si>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</si>
  <si>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</si>
  <si>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</si>
  <si>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</si>
  <si>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</si>
  <si>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</si>
  <si>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</si>
  <si>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</si>
  <si>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</si>
  <si>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</si>
  <si>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</si>
  <si>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</si>
  <si>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</si>
  <si>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</si>
  <si>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</si>
  <si>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</si>
  <si>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</si>
  <si>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</si>
  <si>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</si>
  <si>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</si>
  <si>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</si>
  <si>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</si>
  <si>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</si>
  <si>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</si>
  <si>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</si>
  <si>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</si>
  <si>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</si>
  <si>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</si>
  <si>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</si>
  <si>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</si>
  <si>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</si>
  <si>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</si>
  <si>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</si>
  <si>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</si>
  <si>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</si>
  <si>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</si>
  <si>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</si>
  <si>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</si>
  <si>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</si>
  <si>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</si>
  <si>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</si>
  <si>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</si>
  <si>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</si>
  <si>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</si>
  <si>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</si>
  <si>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</si>
  <si>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</si>
  <si>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</si>
  <si>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</si>
  <si>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</si>
  <si>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</si>
  <si>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</si>
  <si>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</si>
  <si>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</si>
  <si>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</si>
  <si>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</si>
  <si>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</si>
  <si>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</si>
  <si>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</si>
  <si>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</si>
  <si>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</si>
  <si>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</si>
  <si>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</si>
  <si>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</si>
  <si>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</si>
  <si>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</si>
  <si>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</si>
  <si>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</si>
  <si>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</si>
  <si>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</si>
  <si>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</si>
  <si>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</si>
  <si>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</si>
  <si>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</si>
  <si>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</si>
  <si>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</si>
  <si>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</si>
  <si>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</si>
  <si>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</si>
  <si>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</si>
  <si>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</si>
  <si>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</si>
  <si>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</si>
  <si>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</si>
  <si>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</si>
  <si>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</si>
  <si>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</si>
  <si>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</si>
  <si>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</si>
  <si>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</si>
  <si>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</si>
  <si>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</si>
  <si>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</si>
  <si>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</si>
  <si>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</si>
  <si>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</si>
  <si>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</si>
  <si>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</si>
  <si>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</si>
  <si>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</si>
  <si>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</si>
  <si>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</si>
  <si>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</si>
  <si>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</si>
  <si>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</si>
  <si>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</si>
  <si>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</si>
  <si>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</si>
  <si>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</si>
  <si>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</si>
  <si>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</si>
  <si>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</si>
  <si>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</si>
  <si>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</si>
  <si>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</si>
  <si>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</si>
  <si>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</si>
  <si>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</si>
  <si>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</si>
  <si>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</si>
  <si>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</si>
  <si>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</si>
  <si>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</si>
  <si>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</si>
  <si>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</si>
  <si>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</si>
  <si>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</si>
  <si>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</si>
  <si>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</si>
  <si>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</si>
  <si>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</si>
  <si>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</si>
  <si>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</si>
  <si>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</si>
  <si>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</si>
  <si>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</si>
  <si>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</si>
  <si>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</si>
  <si>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</si>
  <si>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</si>
  <si>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</si>
  <si>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</si>
  <si>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</si>
  <si>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</si>
  <si>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</si>
  <si>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</si>
  <si>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</si>
  <si>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</si>
  <si>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</si>
  <si>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</si>
  <si>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</si>
  <si>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</si>
  <si>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</si>
  <si>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</si>
  <si>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</si>
  <si>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</si>
  <si>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</si>
  <si>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</si>
  <si>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</si>
  <si>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</si>
  <si>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</si>
  <si>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</si>
  <si>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</si>
  <si>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</si>
  <si>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</si>
  <si>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</si>
  <si>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</si>
  <si>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</si>
  <si>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</si>
  <si>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</si>
  <si>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</si>
  <si>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</si>
  <si>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</si>
  <si>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</si>
  <si>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</si>
  <si>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</si>
  <si>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</si>
  <si>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</si>
  <si>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</si>
  <si>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</si>
  <si>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</si>
  <si>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</si>
  <si>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</si>
  <si>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</si>
  <si>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</si>
  <si>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</si>
  <si>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</si>
  <si>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</si>
  <si>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</si>
  <si>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</si>
  <si>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</si>
  <si>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</si>
  <si>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</si>
  <si>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</si>
  <si>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</si>
  <si>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</si>
  <si>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</si>
  <si>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</si>
  <si>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</si>
  <si>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</si>
  <si>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</si>
  <si>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</si>
  <si>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</si>
  <si>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</si>
  <si>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</si>
  <si>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</si>
  <si>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</si>
  <si>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</si>
  <si>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</si>
  <si>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</si>
  <si>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</si>
  <si>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</si>
  <si>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</si>
  <si>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</si>
  <si>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</si>
  <si>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</si>
  <si>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</si>
  <si>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</si>
  <si>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</si>
  <si>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</si>
  <si>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</si>
  <si>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</si>
  <si>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</si>
  <si>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</si>
  <si>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</si>
  <si>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</si>
  <si>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</si>
  <si>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</si>
  <si>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</si>
  <si>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</si>
  <si>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</si>
  <si>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</si>
  <si>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</si>
  <si>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</si>
  <si>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</si>
  <si>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</si>
  <si>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</si>
  <si>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</si>
  <si>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</si>
  <si>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</si>
  <si>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</si>
  <si>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</si>
  <si>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</si>
  <si>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</si>
  <si>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</si>
  <si>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</si>
  <si>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</si>
  <si>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</si>
  <si>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</si>
  <si>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</si>
  <si>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</si>
  <si>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</si>
  <si>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</si>
  <si>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</si>
  <si>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</si>
  <si>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</si>
  <si>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</si>
  <si>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</si>
  <si>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</si>
  <si>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</si>
  <si>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</si>
  <si>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</si>
  <si>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</si>
  <si>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</si>
  <si>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</si>
  <si>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</si>
  <si>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</si>
  <si>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</si>
  <si>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</si>
  <si>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</si>
  <si>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</si>
  <si>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</si>
  <si>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</si>
  <si>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</si>
  <si>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</si>
  <si>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</si>
  <si>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</si>
  <si>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</si>
  <si>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</si>
  <si>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</si>
  <si>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</si>
  <si>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</si>
  <si>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</si>
  <si>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</si>
  <si>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</si>
  <si>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</si>
  <si>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</si>
  <si>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</si>
  <si>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</si>
  <si>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</si>
  <si>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</si>
  <si>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</si>
  <si>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</si>
  <si>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</si>
  <si>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</si>
  <si>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</si>
  <si>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</si>
  <si>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</si>
  <si>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</si>
  <si>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</si>
  <si>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</si>
  <si>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</si>
  <si>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</si>
  <si>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</si>
  <si>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</si>
  <si>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</si>
  <si>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</si>
  <si>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</si>
  <si>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</si>
  <si>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</si>
  <si>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</si>
  <si>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</si>
  <si>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</si>
  <si>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</si>
  <si>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</si>
  <si>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</si>
  <si>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</si>
  <si>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</si>
  <si>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</si>
  <si>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</si>
  <si>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</si>
  <si>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</si>
  <si>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</si>
  <si>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</si>
  <si>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</si>
  <si>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</si>
  <si>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</si>
  <si>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</si>
  <si>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</si>
  <si>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</si>
  <si>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</si>
  <si>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</si>
  <si>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</si>
  <si>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</si>
  <si>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</si>
  <si>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</si>
  <si>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</si>
  <si>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</si>
  <si>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</si>
  <si>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</si>
  <si>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</si>
  <si>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</si>
  <si>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</si>
  <si>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</si>
  <si>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</si>
  <si>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</si>
  <si>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</si>
  <si>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</si>
  <si>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</si>
  <si>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</si>
  <si>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</si>
  <si>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</si>
  <si>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</si>
  <si>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</si>
  <si>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</si>
  <si>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</si>
  <si>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</si>
  <si>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</si>
  <si>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</si>
  <si>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</si>
  <si>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</si>
  <si>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</si>
  <si>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</si>
  <si>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</si>
  <si>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</si>
  <si>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</si>
  <si>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</si>
  <si>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</si>
  <si>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</si>
  <si>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</si>
  <si>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</si>
  <si>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</si>
  <si>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</si>
  <si>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</si>
  <si>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</si>
  <si>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</si>
  <si>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</si>
  <si>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</si>
  <si>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</si>
  <si>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</si>
  <si>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</si>
  <si>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</si>
  <si>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</si>
  <si>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</si>
  <si>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</si>
  <si>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</si>
  <si>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</si>
  <si>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</si>
  <si>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</si>
  <si>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</si>
  <si>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</si>
  <si>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</si>
  <si>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</si>
  <si>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</si>
  <si>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</si>
  <si>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</si>
  <si>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</si>
  <si>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</si>
  <si>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</si>
  <si>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</si>
  <si>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</si>
  <si>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</si>
  <si>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</si>
  <si>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</si>
  <si>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</si>
  <si>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</si>
  <si>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</si>
  <si>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</si>
  <si>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</si>
  <si>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</si>
  <si>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</si>
  <si>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</si>
  <si>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</si>
  <si>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</si>
  <si>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</si>
  <si>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</si>
  <si>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</si>
  <si>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</si>
  <si>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</si>
  <si>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</si>
  <si>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</si>
  <si>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</si>
  <si>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</si>
  <si>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</si>
  <si>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</si>
  <si>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</si>
  <si>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</si>
  <si>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</si>
  <si>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</si>
  <si>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</si>
  <si>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</si>
  <si>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</si>
  <si>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</si>
  <si>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</si>
  <si>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</si>
  <si>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</si>
  <si>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</si>
  <si>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</si>
  <si>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</si>
  <si>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</si>
  <si>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</si>
  <si>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</si>
  <si>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</si>
  <si>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</si>
  <si>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</si>
  <si>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</si>
  <si>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</si>
  <si>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</si>
  <si>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</si>
  <si>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</si>
  <si>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</si>
  <si>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</si>
  <si>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</si>
  <si>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</si>
  <si>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</si>
  <si>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</si>
  <si>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</si>
  <si>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</si>
  <si>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</si>
  <si>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</si>
  <si>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</si>
  <si>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</si>
  <si>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</si>
  <si>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</si>
  <si>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</si>
  <si>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</si>
  <si>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</si>
  <si>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</si>
  <si>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</si>
  <si>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</si>
  <si>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</si>
  <si>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</si>
  <si>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</si>
  <si>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</si>
  <si>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</si>
  <si>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</si>
  <si>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</si>
  <si>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</si>
  <si>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</si>
  <si>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</si>
  <si>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</si>
  <si>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</si>
  <si>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</si>
  <si>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</si>
  <si>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</si>
  <si>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</si>
  <si>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</si>
  <si>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</si>
  <si>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</si>
  <si>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</si>
  <si>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</si>
  <si>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</si>
  <si>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</si>
  <si>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</si>
  <si>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</si>
  <si>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</si>
  <si>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</si>
  <si>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</si>
  <si>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</si>
  <si>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</si>
  <si>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</si>
  <si>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</si>
  <si>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</si>
  <si>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</si>
  <si>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</si>
  <si>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</si>
  <si>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</si>
  <si>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</si>
  <si>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</si>
  <si>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</si>
  <si>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</si>
  <si>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</si>
  <si>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</si>
  <si>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</si>
  <si>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</si>
  <si>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</si>
  <si>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</si>
  <si>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</si>
  <si>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</si>
  <si>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</si>
  <si>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</si>
  <si>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</si>
  <si>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</si>
  <si>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</si>
  <si>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</si>
  <si>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</si>
  <si>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</si>
  <si>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</si>
  <si>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</si>
  <si>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</si>
  <si>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</si>
  <si>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</si>
  <si>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</si>
  <si>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</si>
  <si>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</si>
  <si>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</si>
  <si>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</si>
  <si>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</si>
  <si>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</si>
  <si>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</si>
  <si>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</si>
  <si>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</si>
  <si>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</si>
  <si>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</si>
  <si>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</si>
  <si>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</si>
  <si>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</si>
  <si>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</si>
  <si>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</si>
  <si>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</si>
  <si>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</si>
  <si>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</si>
  <si>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</si>
  <si>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</si>
  <si>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</si>
  <si>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</si>
  <si>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</si>
  <si>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</si>
  <si>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</si>
  <si>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</si>
  <si>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</si>
  <si>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</si>
  <si>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</si>
  <si>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</si>
  <si>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</si>
  <si>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</si>
  <si>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</si>
  <si>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</si>
  <si>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</si>
  <si>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</si>
  <si>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</si>
  <si>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</si>
  <si>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</si>
  <si>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</si>
  <si>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</si>
  <si>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</si>
  <si>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</si>
  <si>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</si>
  <si>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</si>
  <si>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</si>
  <si>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</si>
  <si>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</si>
  <si>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</si>
  <si>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</si>
  <si>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</si>
  <si>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</si>
  <si>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</si>
  <si>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</si>
  <si>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</si>
  <si>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</si>
  <si>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</si>
  <si>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</si>
  <si>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</si>
  <si>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</si>
  <si>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</si>
  <si>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</si>
  <si>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</si>
  <si>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</si>
  <si>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</si>
  <si>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</si>
  <si>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</si>
  <si>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</si>
  <si>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</si>
  <si>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</si>
  <si>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</si>
  <si>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</si>
  <si>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</si>
  <si>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</si>
  <si>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</si>
  <si>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</si>
  <si>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</si>
  <si>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</si>
  <si>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</si>
  <si>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</si>
  <si>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</si>
  <si>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</si>
  <si>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</si>
  <si>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</si>
  <si>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</si>
  <si>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</si>
  <si>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</si>
  <si>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</si>
  <si>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</si>
  <si>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</si>
  <si>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</si>
  <si>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</si>
  <si>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</si>
  <si>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</si>
  <si>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</si>
  <si>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</si>
  <si>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</si>
  <si>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</si>
  <si>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</si>
  <si>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</si>
  <si>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</si>
  <si>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</si>
  <si>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</si>
  <si>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</si>
  <si>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</si>
  <si>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</si>
  <si>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</si>
  <si>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</si>
  <si>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</si>
  <si>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</si>
  <si>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</si>
  <si>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</si>
  <si>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</si>
  <si>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</si>
  <si>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</si>
  <si>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</si>
  <si>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</si>
  <si>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</si>
  <si>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</si>
  <si>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</si>
  <si>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</si>
  <si>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</si>
  <si>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</si>
  <si>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</si>
  <si>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</si>
  <si>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</si>
  <si>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</si>
  <si>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</si>
  <si>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</si>
  <si>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</si>
  <si>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</si>
  <si>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</si>
  <si>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</si>
  <si>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</si>
  <si>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</si>
  <si>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</si>
  <si>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</si>
  <si>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</si>
  <si>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</si>
  <si>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</si>
  <si>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</si>
  <si>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</si>
  <si>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</si>
  <si>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</si>
  <si>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</si>
  <si>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</si>
  <si>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</si>
  <si>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</si>
  <si>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</si>
  <si>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</si>
  <si>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</si>
  <si>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</si>
  <si>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</si>
  <si>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</si>
  <si>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</si>
  <si>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</si>
  <si>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</si>
  <si>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</si>
  <si>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</si>
  <si>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</si>
  <si>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</si>
  <si>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</si>
  <si>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</si>
  <si>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</si>
  <si>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</si>
  <si>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</si>
  <si>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</si>
  <si>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</si>
  <si>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</si>
  <si>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</si>
  <si>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</si>
  <si>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</si>
  <si>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</si>
  <si>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</si>
  <si>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</si>
  <si>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</si>
  <si>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</si>
  <si>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</si>
  <si>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</si>
  <si>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</si>
  <si>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</si>
  <si>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</si>
  <si>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</si>
  <si>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</si>
  <si>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</si>
  <si>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</si>
  <si>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</si>
  <si>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</si>
  <si>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</si>
  <si>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</si>
  <si>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</si>
  <si>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</si>
  <si>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</si>
  <si>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</si>
  <si>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</si>
  <si>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</si>
  <si>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</si>
  <si>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</si>
  <si>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</si>
  <si>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</si>
  <si>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</si>
  <si>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</si>
  <si>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</si>
  <si>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</si>
  <si>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</si>
  <si>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</si>
  <si>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</si>
  <si>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</si>
  <si>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</si>
  <si>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</si>
  <si>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</si>
  <si>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</si>
  <si>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</si>
  <si>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</si>
  <si>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</si>
  <si>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</si>
  <si>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</si>
  <si>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</si>
  <si>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</si>
  <si>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</si>
  <si>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</si>
  <si>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</si>
  <si>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</si>
  <si>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</si>
  <si>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</si>
  <si>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</si>
  <si>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</si>
  <si>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</si>
  <si>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</si>
  <si>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</si>
  <si>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</si>
  <si>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</si>
  <si>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</si>
  <si>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</si>
  <si>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</si>
  <si>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</si>
  <si>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</si>
  <si>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</si>
  <si>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</si>
  <si>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</si>
  <si>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</si>
  <si>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</si>
  <si>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</si>
  <si>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</si>
  <si>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</si>
  <si>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</si>
  <si>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</si>
  <si>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</si>
  <si>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</si>
  <si>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</si>
  <si>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</si>
  <si>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</si>
  <si>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</si>
  <si>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</si>
  <si>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</si>
  <si>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</si>
  <si>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</si>
  <si>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</si>
  <si>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</si>
  <si>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</si>
  <si>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</si>
  <si>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</si>
  <si>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</si>
  <si>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</si>
  <si>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</si>
  <si>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</si>
  <si>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</si>
  <si>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</si>
  <si>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</si>
  <si>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</si>
  <si>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</si>
  <si>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</si>
  <si>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</si>
  <si>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</si>
  <si>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</si>
  <si>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</si>
  <si>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</si>
  <si>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</si>
  <si>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</si>
  <si>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</si>
  <si>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</si>
  <si>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</si>
  <si>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</si>
  <si>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</si>
  <si>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</si>
  <si>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</si>
  <si>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</si>
  <si>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</si>
  <si>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</si>
  <si>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</si>
  <si>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</si>
  <si>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</si>
  <si>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</si>
  <si>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</si>
  <si>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</si>
  <si>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</si>
  <si>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</si>
  <si>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</si>
  <si>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</si>
  <si>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</si>
  <si>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</si>
  <si>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</si>
  <si>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</si>
  <si>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</si>
  <si>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</si>
  <si>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</si>
  <si>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</si>
  <si>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</si>
  <si>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</si>
  <si>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</si>
  <si>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</si>
  <si>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</si>
  <si>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</si>
  <si>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</si>
  <si>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</si>
  <si>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</si>
  <si>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</si>
  <si>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</si>
  <si>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</si>
  <si>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</si>
  <si>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</si>
  <si>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</si>
  <si>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</si>
  <si>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</si>
  <si>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</si>
  <si>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</si>
  <si>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</si>
  <si>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</si>
  <si>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</si>
  <si>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</si>
  <si>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</si>
  <si>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</si>
  <si>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</si>
  <si>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</si>
  <si>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</si>
  <si>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</si>
  <si>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</si>
  <si>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</si>
  <si>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</si>
  <si>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</si>
  <si>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</si>
  <si>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</si>
  <si>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</si>
  <si>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</si>
  <si>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</si>
  <si>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</si>
  <si>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</si>
  <si>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</si>
  <si>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</si>
  <si>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</si>
  <si>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</si>
  <si>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</si>
  <si>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</si>
  <si>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</si>
  <si>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</si>
  <si>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</si>
  <si>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</si>
  <si>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</si>
  <si>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</si>
  <si>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</si>
  <si>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</si>
  <si>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</si>
  <si>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</si>
  <si>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</si>
  <si>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</si>
  <si>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</si>
  <si>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</si>
  <si>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</si>
  <si>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</si>
  <si>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</si>
  <si>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</si>
  <si>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</si>
  <si>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</si>
  <si>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</si>
  <si>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</si>
  <si>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</si>
  <si>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</si>
  <si>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</si>
  <si>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</si>
  <si>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</si>
  <si>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</si>
  <si>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</si>
  <si>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</si>
  <si>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</si>
  <si>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</si>
  <si>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</si>
  <si>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</si>
  <si>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</si>
  <si>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</si>
  <si>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</si>
  <si>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</si>
  <si>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</si>
  <si>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</si>
  <si>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</si>
  <si>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</si>
  <si>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</si>
  <si>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</si>
  <si>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</si>
  <si>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</si>
  <si>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</si>
  <si>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</si>
  <si>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</si>
  <si>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</si>
  <si>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</si>
  <si>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</si>
  <si>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</si>
  <si>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</si>
  <si>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</si>
  <si>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</si>
  <si>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</si>
  <si>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</si>
  <si>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</si>
  <si>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</si>
  <si>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</si>
  <si>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</si>
  <si>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</si>
  <si>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</si>
  <si>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</si>
  <si>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</si>
  <si>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</si>
  <si>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</si>
  <si>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</si>
  <si>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</si>
  <si>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</si>
  <si>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</si>
  <si>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</si>
  <si>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</si>
  <si>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</si>
  <si>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</si>
  <si>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</si>
  <si>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</si>
  <si>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</si>
  <si>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</si>
  <si>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</si>
  <si>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</si>
  <si>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</si>
  <si>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</si>
  <si>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</si>
  <si>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</si>
  <si>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</si>
  <si>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</si>
  <si>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</si>
  <si>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</si>
  <si>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</si>
  <si>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</si>
  <si>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</si>
  <si>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</si>
  <si>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</si>
  <si>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</si>
  <si>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</si>
  <si>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</si>
  <si>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</si>
  <si>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</si>
  <si>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</si>
  <si>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</si>
  <si>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</si>
  <si>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</si>
  <si>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</si>
  <si>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</si>
  <si>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</si>
  <si>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</si>
  <si>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</si>
  <si>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</si>
  <si>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</si>
  <si>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</si>
  <si>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</si>
  <si>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</si>
  <si>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</si>
  <si>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</si>
  <si>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</si>
  <si>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</si>
  <si>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</si>
  <si>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</si>
  <si>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</si>
  <si>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</si>
  <si>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</si>
  <si>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</si>
  <si>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</si>
  <si>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</si>
  <si>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</si>
  <si>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</si>
  <si>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</si>
  <si>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</si>
  <si>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</si>
  <si>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</si>
  <si>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</si>
  <si>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</si>
  <si>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</si>
  <si>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</si>
  <si>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</si>
  <si>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</si>
  <si>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</si>
  <si>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</si>
  <si>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</si>
  <si>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</si>
  <si>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</si>
  <si>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</si>
  <si>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</si>
  <si>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</si>
  <si>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</si>
  <si>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</si>
  <si>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</si>
  <si>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</si>
  <si>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</si>
  <si>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</si>
  <si>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</si>
  <si>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</si>
  <si>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</si>
  <si>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</si>
  <si>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</si>
  <si>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</si>
  <si>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</si>
  <si>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</si>
  <si>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</si>
  <si>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</si>
  <si>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</si>
  <si>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</si>
  <si>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</si>
  <si>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</si>
  <si>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</si>
  <si>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</si>
  <si>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</si>
  <si>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</si>
  <si>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</si>
  <si>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</si>
  <si>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</si>
  <si>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</si>
  <si>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</si>
  <si>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</si>
  <si>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</si>
  <si>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</si>
  <si>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</si>
  <si>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</si>
  <si>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</si>
  <si>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</si>
  <si>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</si>
  <si>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</si>
  <si>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</si>
  <si>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</si>
  <si>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</si>
  <si>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</si>
  <si>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</si>
  <si>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</si>
  <si>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</si>
  <si>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</si>
  <si>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</si>
  <si>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</si>
  <si>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</si>
  <si>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</si>
  <si>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</si>
  <si>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</si>
  <si>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</si>
  <si>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</si>
  <si>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</si>
  <si>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</si>
  <si>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</si>
  <si>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</si>
  <si>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</si>
  <si>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</si>
  <si>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</si>
  <si>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</si>
  <si>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</si>
  <si>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</si>
  <si>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</si>
  <si>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</si>
  <si>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</si>
  <si>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</si>
  <si>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</si>
  <si>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</si>
  <si>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</si>
  <si>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</si>
  <si>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</si>
  <si>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</si>
  <si>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</si>
  <si>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</si>
  <si>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</si>
  <si>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</si>
  <si>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</si>
  <si>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</si>
  <si>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</si>
  <si>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</si>
  <si>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</si>
  <si>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</si>
  <si>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</si>
  <si>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</si>
  <si>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</si>
  <si>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</si>
  <si>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</si>
  <si>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</si>
  <si>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</si>
  <si>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</si>
  <si>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</si>
  <si>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</si>
  <si>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</si>
  <si>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</si>
  <si>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</si>
  <si>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</si>
  <si>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</si>
  <si>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</si>
  <si>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</si>
  <si>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</si>
  <si>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</si>
  <si>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</si>
  <si>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</si>
  <si>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</si>
  <si>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</si>
  <si>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</si>
  <si>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</si>
  <si>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</si>
  <si>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</si>
  <si>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</si>
  <si>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</si>
  <si>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</si>
  <si>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</si>
  <si>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</si>
  <si>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</si>
  <si>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</si>
  <si>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</si>
  <si>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</si>
  <si>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</si>
  <si>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</si>
  <si>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</si>
  <si>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</si>
  <si>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</si>
  <si>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</si>
  <si>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</si>
  <si>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</si>
  <si>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</si>
  <si>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</si>
  <si>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</si>
  <si>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</si>
  <si>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</si>
  <si>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</si>
  <si>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</si>
  <si>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</si>
  <si>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</si>
  <si>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</si>
  <si>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</si>
  <si>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</si>
  <si>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</si>
  <si>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</si>
  <si>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</si>
  <si>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</si>
  <si>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</si>
  <si>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</si>
  <si>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</si>
  <si>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</si>
  <si>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</si>
  <si>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</si>
  <si>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</si>
  <si>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</si>
  <si>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</si>
  <si>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</si>
  <si>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</si>
  <si>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</si>
  <si>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</si>
  <si>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</si>
  <si>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</si>
  <si>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</si>
  <si>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</si>
  <si>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</si>
  <si>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</si>
  <si>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</si>
  <si>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</si>
  <si>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</si>
  <si>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</si>
  <si>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</si>
  <si>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</si>
  <si>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</si>
  <si>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</si>
  <si>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</si>
  <si>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</si>
  <si>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</si>
  <si>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</si>
  <si>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</si>
  <si>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</si>
  <si>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</si>
  <si>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</si>
  <si>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</si>
  <si>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</si>
  <si>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</si>
  <si>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</si>
  <si>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</si>
  <si>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</si>
  <si>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</si>
  <si>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</si>
  <si>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</si>
  <si>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</si>
  <si>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</si>
  <si>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</si>
  <si>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</si>
  <si>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</si>
  <si>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</si>
  <si>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</si>
  <si>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</si>
  <si>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</si>
  <si>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</si>
  <si>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</si>
  <si>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</si>
  <si>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</si>
  <si>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</si>
  <si>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</si>
  <si>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</si>
  <si>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</si>
  <si>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</si>
  <si>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</si>
  <si>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</si>
  <si>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</si>
  <si>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</si>
  <si>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</si>
  <si>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</si>
  <si>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</si>
  <si>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</si>
  <si>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</si>
  <si>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</si>
  <si>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</si>
  <si>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</si>
  <si>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</si>
  <si>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</si>
  <si>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</si>
  <si>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</si>
  <si>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</si>
  <si>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</si>
  <si>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</si>
  <si>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</si>
  <si>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</si>
  <si>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</si>
  <si>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</si>
  <si>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</si>
  <si>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</si>
  <si>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</si>
  <si>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</si>
  <si>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</si>
  <si>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</si>
  <si>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</si>
  <si>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</si>
  <si>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</si>
  <si>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</si>
  <si>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</si>
  <si>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</si>
  <si>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</si>
  <si>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</si>
  <si>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</si>
  <si>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</si>
  <si>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</si>
  <si>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</si>
  <si>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</si>
  <si>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</si>
  <si>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</si>
  <si>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</si>
  <si>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</si>
  <si>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</si>
  <si>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</si>
  <si>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</si>
  <si>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</si>
  <si>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</si>
  <si>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</si>
  <si>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</si>
  <si>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</si>
  <si>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</si>
  <si>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</si>
  <si>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</si>
  <si>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</si>
  <si>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</si>
  <si>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</si>
  <si>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</si>
  <si>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</si>
  <si>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</si>
  <si>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</si>
  <si>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</si>
  <si>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</si>
  <si>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</si>
  <si>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</si>
  <si>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</si>
  <si>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</si>
  <si>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</si>
  <si>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</si>
  <si>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</si>
  <si>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</si>
  <si>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</si>
  <si>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</si>
  <si>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</si>
  <si>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</si>
  <si>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</si>
  <si>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</si>
  <si>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</si>
  <si>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</si>
  <si>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</si>
  <si>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</si>
  <si>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</si>
  <si>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</si>
  <si>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</si>
  <si>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</si>
  <si>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</si>
  <si>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</si>
  <si>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</si>
  <si>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</si>
  <si>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</si>
  <si>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</si>
  <si>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</si>
  <si>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</si>
  <si>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</si>
  <si>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</si>
  <si>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</si>
  <si>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</si>
  <si>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</si>
  <si>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</si>
  <si>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</si>
  <si>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</si>
  <si>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</si>
  <si>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</si>
  <si>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</si>
  <si>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</si>
  <si>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</si>
  <si>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</si>
  <si>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</si>
  <si>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</si>
  <si>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</si>
  <si>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</si>
  <si>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</si>
  <si>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</si>
  <si>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</si>
  <si>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</si>
  <si>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</si>
  <si>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</si>
  <si>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</si>
  <si>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</si>
  <si>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</si>
  <si>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</si>
  <si>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</si>
  <si>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</si>
  <si>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</si>
  <si>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</si>
  <si>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</si>
  <si>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</si>
  <si>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</si>
  <si>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</si>
  <si>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</si>
  <si>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</si>
  <si>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</si>
  <si>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</si>
  <si>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</si>
  <si>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</si>
  <si>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</si>
  <si>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</si>
  <si>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</si>
  <si>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</si>
  <si>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</si>
  <si>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</si>
  <si>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</si>
  <si>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</si>
  <si>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</si>
  <si>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</si>
  <si>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</si>
  <si>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</si>
  <si>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</si>
  <si>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</si>
  <si>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</si>
  <si>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</si>
  <si>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</si>
  <si>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</si>
  <si>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</si>
  <si>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</si>
  <si>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</si>
  <si>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</si>
  <si>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</si>
  <si>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</si>
  <si>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</si>
  <si>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</si>
  <si>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</si>
  <si>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</si>
  <si>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</si>
  <si>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</si>
  <si>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</si>
  <si>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</si>
  <si>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</si>
  <si>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</si>
  <si>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</si>
  <si>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</si>
  <si>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</si>
  <si>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</si>
  <si>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</si>
  <si>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</si>
  <si>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</si>
  <si>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</si>
  <si>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</si>
  <si>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</si>
  <si>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</si>
  <si>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</si>
  <si>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</si>
  <si>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</si>
  <si>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</si>
  <si>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</si>
  <si>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</si>
  <si>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</si>
  <si>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</si>
  <si>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</si>
  <si>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</si>
  <si>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</si>
  <si>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</si>
  <si>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</si>
  <si>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</si>
  <si>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</si>
  <si>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</si>
  <si>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</si>
  <si>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</si>
  <si>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</si>
  <si>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</si>
  <si>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</si>
  <si>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</si>
  <si>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</si>
  <si>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</si>
  <si>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</si>
  <si>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</si>
  <si>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</si>
  <si>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</si>
  <si>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</si>
  <si>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</si>
  <si>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</si>
  <si>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</si>
  <si>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</si>
  <si>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</si>
  <si>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</si>
  <si>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</si>
  <si>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</si>
  <si>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</si>
  <si>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</si>
  <si>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</si>
  <si>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</si>
  <si>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</si>
  <si>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</si>
  <si>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</si>
  <si>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</si>
  <si>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</si>
  <si>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</si>
  <si>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</si>
  <si>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</si>
  <si>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</si>
  <si>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</si>
  <si>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</si>
  <si>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</si>
  <si>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</si>
  <si>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</si>
  <si>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</si>
  <si>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</si>
  <si>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</si>
  <si>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</si>
  <si>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</si>
  <si>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</si>
  <si>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</si>
  <si>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</si>
  <si>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</si>
  <si>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</si>
  <si>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</si>
  <si>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</si>
  <si>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</si>
  <si>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</si>
  <si>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</si>
  <si>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</si>
  <si>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</si>
  <si>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</si>
  <si>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</si>
  <si>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</si>
  <si>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</si>
  <si>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</si>
  <si>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</si>
  <si>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</si>
  <si>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</si>
  <si>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</si>
  <si>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</si>
  <si>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</si>
  <si>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</si>
  <si>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</si>
  <si>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</si>
  <si>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</si>
  <si>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</si>
  <si>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</si>
  <si>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</si>
  <si>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</si>
  <si>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</si>
  <si>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</si>
  <si>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</si>
  <si>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</si>
  <si>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</si>
  <si>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</si>
  <si>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</si>
  <si>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</si>
  <si>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</si>
  <si>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</si>
  <si>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</si>
  <si>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</si>
  <si>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</si>
  <si>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</si>
  <si>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</si>
  <si>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</si>
  <si>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</si>
  <si>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</si>
  <si>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</si>
  <si>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</si>
  <si>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</si>
  <si>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</si>
  <si>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</si>
  <si>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</si>
  <si>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</si>
  <si>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</si>
  <si>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</si>
  <si>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</si>
  <si>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</si>
  <si>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</si>
  <si>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</si>
  <si>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</si>
  <si>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</si>
  <si>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</si>
  <si>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</si>
  <si>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</si>
  <si>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</si>
  <si>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</si>
  <si>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</si>
  <si>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</si>
  <si>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</si>
  <si>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</si>
  <si>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</si>
  <si>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</si>
  <si>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</si>
  <si>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</si>
  <si>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</si>
  <si>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</si>
  <si>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</si>
  <si>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</si>
  <si>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</si>
  <si>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</si>
  <si>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</si>
  <si>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</si>
  <si>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</si>
  <si>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</si>
  <si>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</si>
  <si>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</si>
  <si>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</si>
  <si>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</si>
  <si>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</si>
  <si>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</si>
  <si>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</si>
  <si>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</si>
  <si>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</si>
  <si>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</si>
  <si>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</si>
  <si>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</si>
  <si>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</si>
  <si>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</si>
  <si>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</si>
  <si>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</si>
  <si>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</si>
  <si>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</si>
  <si>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</si>
  <si>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</si>
  <si>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</si>
  <si>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</si>
  <si>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</si>
  <si>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</si>
  <si>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</si>
  <si>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</si>
  <si>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</si>
  <si>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</si>
  <si>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</si>
  <si>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</si>
  <si>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</si>
  <si>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</si>
  <si>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</si>
  <si>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</si>
  <si>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</si>
  <si>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</si>
  <si>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</si>
  <si>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</si>
  <si>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</si>
  <si>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</si>
  <si>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</si>
  <si>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</si>
  <si>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</si>
  <si>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</si>
  <si>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</si>
  <si>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</si>
  <si>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</si>
  <si>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</si>
  <si>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</si>
  <si>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</si>
  <si>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</si>
  <si>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</si>
  <si>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</si>
  <si>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</si>
  <si>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</si>
  <si>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</si>
  <si>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</si>
  <si>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</si>
  <si>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</si>
  <si>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</si>
  <si>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</si>
  <si>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</si>
  <si>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</si>
  <si>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</si>
  <si>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</si>
  <si>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</si>
  <si>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</si>
  <si>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</si>
  <si>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</si>
  <si>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</si>
  <si>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</si>
  <si>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</si>
  <si>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</si>
  <si>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</si>
  <si>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</si>
  <si>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</si>
  <si>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</si>
  <si>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</si>
  <si>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</si>
  <si>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</si>
  <si>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</si>
  <si>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</si>
  <si>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</si>
  <si>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</si>
  <si>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</si>
  <si>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</si>
  <si>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</si>
  <si>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</si>
  <si>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</si>
  <si>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</si>
  <si>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</si>
  <si>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</si>
  <si>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</si>
  <si>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</si>
  <si>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</si>
  <si>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</si>
  <si>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</si>
  <si>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</si>
  <si>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</si>
  <si>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</si>
  <si>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</si>
  <si>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</si>
  <si>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</si>
  <si>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</si>
  <si>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</si>
  <si>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</si>
  <si>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</si>
  <si>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</si>
  <si>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</si>
  <si>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</si>
  <si>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</si>
  <si>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</si>
  <si>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</si>
  <si>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</si>
  <si>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</si>
  <si>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</si>
  <si>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</si>
  <si>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</si>
  <si>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</si>
  <si>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</si>
  <si>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</si>
  <si>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</si>
  <si>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</si>
  <si>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</si>
  <si>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</si>
  <si>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</si>
  <si>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</si>
  <si>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</si>
  <si>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</si>
  <si>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</si>
  <si>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</si>
  <si>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</si>
  <si>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</si>
  <si>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</si>
  <si>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</si>
  <si>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</si>
  <si>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</si>
  <si>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</si>
  <si>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</si>
  <si>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</si>
  <si>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</si>
  <si>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</si>
  <si>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</si>
  <si>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</si>
  <si>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</si>
  <si>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</si>
  <si>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</si>
  <si>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</si>
  <si>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</si>
  <si>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</si>
  <si>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</si>
  <si>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</si>
  <si>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</si>
  <si>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</si>
  <si>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</si>
  <si>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</si>
  <si>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</si>
  <si>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</si>
  <si>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</si>
  <si>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</si>
  <si>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</si>
  <si>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</si>
  <si>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</si>
  <si>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</si>
  <si>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</si>
  <si>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</si>
  <si>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</si>
  <si>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</si>
  <si>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</si>
  <si>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</si>
  <si>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</si>
  <si>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</si>
  <si>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</si>
  <si>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</si>
  <si>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</si>
  <si>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</si>
  <si>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</si>
  <si>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</si>
  <si>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</si>
  <si>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</si>
  <si>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</si>
  <si>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</si>
  <si>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</si>
  <si>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</si>
  <si>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</si>
  <si>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</si>
  <si>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</si>
  <si>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</si>
  <si>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</si>
  <si>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</si>
  <si>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</si>
  <si>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</si>
  <si>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</si>
  <si>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</si>
  <si>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</si>
  <si>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</si>
  <si>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</si>
  <si>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</si>
  <si>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</si>
  <si>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</si>
  <si>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</si>
  <si>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</si>
  <si>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</si>
  <si>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</si>
  <si>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</si>
  <si>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</si>
  <si>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</si>
  <si>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</si>
  <si>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</si>
  <si>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</si>
  <si>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</si>
  <si>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</si>
  <si>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</si>
  <si>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</si>
  <si>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</si>
  <si>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</si>
  <si>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</si>
  <si>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</si>
  <si>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</si>
  <si>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</si>
  <si>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</si>
  <si>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</si>
  <si>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</si>
  <si>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</si>
  <si>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</si>
  <si>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</si>
  <si>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</si>
  <si>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</si>
  <si>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</si>
  <si>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</si>
  <si>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</si>
  <si>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</si>
  <si>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</si>
  <si>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</si>
  <si>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</si>
  <si>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</si>
  <si>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</si>
  <si>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</si>
  <si>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</si>
  <si>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</si>
  <si>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</si>
  <si>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</si>
  <si>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</si>
  <si>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</si>
  <si>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</si>
  <si>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</si>
  <si>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</si>
  <si>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</si>
  <si>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</si>
  <si>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</si>
  <si>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</si>
  <si>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</si>
  <si>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</si>
  <si>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</si>
  <si>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</si>
  <si>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</si>
  <si>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</si>
  <si>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</si>
  <si>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</si>
  <si>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</si>
  <si>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</si>
  <si>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</si>
  <si>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</si>
  <si>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</si>
  <si>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</si>
  <si>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</si>
  <si>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</si>
  <si>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</si>
  <si>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</si>
  <si>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</si>
  <si>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</si>
  <si>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</si>
  <si>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</si>
  <si>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</si>
  <si>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</si>
  <si>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</si>
  <si>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</si>
  <si>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</si>
  <si>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</si>
  <si>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</si>
  <si>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</si>
  <si>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</si>
  <si>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</si>
  <si>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</si>
  <si>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</si>
  <si>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</si>
  <si>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</si>
  <si>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</si>
  <si>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</si>
  <si>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</si>
  <si>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</si>
  <si>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</si>
  <si>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</si>
  <si>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</si>
  <si>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</si>
  <si>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</si>
  <si>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</si>
  <si>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</si>
  <si>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</si>
  <si>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</si>
  <si>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</si>
  <si>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</si>
  <si>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</si>
  <si>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</si>
  <si>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</si>
  <si>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</si>
  <si>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</si>
  <si>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</si>
  <si>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</si>
  <si>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</si>
  <si>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</si>
  <si>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</si>
  <si>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</si>
  <si>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</si>
  <si>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</si>
  <si>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</si>
  <si>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</si>
  <si>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</si>
  <si>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</si>
  <si>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</si>
  <si>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</si>
  <si>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</si>
  <si>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</si>
  <si>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</si>
  <si>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</si>
  <si>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</si>
  <si>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</si>
  <si>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</si>
  <si>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</si>
  <si>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</si>
  <si>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</si>
  <si>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</si>
  <si>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</si>
  <si>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</si>
  <si>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</si>
  <si>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</si>
  <si>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</si>
  <si>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</si>
  <si>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</si>
  <si>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</si>
  <si>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</si>
  <si>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</si>
  <si>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</si>
  <si>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</si>
  <si>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</si>
  <si>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</si>
  <si>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</si>
  <si>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</si>
  <si>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</si>
  <si>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</si>
  <si>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</si>
  <si>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</si>
  <si>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</si>
  <si>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</si>
  <si>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</si>
  <si>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</si>
  <si>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</si>
  <si>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</si>
  <si>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</si>
  <si>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</si>
  <si>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</si>
  <si>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</si>
  <si>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</si>
  <si>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</si>
  <si>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</si>
  <si>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</si>
  <si>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</si>
  <si>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</si>
  <si>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</si>
  <si>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</si>
  <si>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</si>
  <si>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</si>
  <si>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</si>
  <si>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</si>
  <si>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</si>
  <si>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</si>
  <si>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</si>
  <si>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</si>
  <si>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</si>
  <si>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</si>
  <si>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</si>
  <si>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</si>
  <si>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</si>
  <si>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</si>
  <si>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</si>
  <si>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</si>
  <si>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</si>
  <si>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</si>
  <si>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</si>
  <si>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</si>
  <si>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</si>
  <si>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</si>
  <si>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</si>
  <si>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</si>
  <si>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</si>
  <si>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</si>
  <si>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</si>
  <si>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</si>
  <si>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</si>
  <si>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</si>
  <si>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</si>
  <si>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</si>
  <si>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</si>
  <si>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</si>
  <si>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</si>
  <si>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</si>
  <si>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</si>
  <si>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</si>
  <si>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</si>
  <si>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</si>
  <si>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</si>
  <si>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</si>
  <si>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</si>
  <si>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</si>
  <si>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</si>
  <si>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</si>
  <si>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</si>
  <si>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</si>
  <si>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</si>
  <si>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</si>
  <si>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</si>
  <si>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</si>
  <si>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</si>
  <si>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</si>
  <si>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</si>
  <si>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</si>
  <si>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</si>
  <si>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</si>
  <si>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</si>
  <si>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</si>
  <si>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</si>
  <si>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</si>
  <si>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</si>
  <si>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</si>
  <si>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</si>
  <si>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</si>
  <si>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</si>
  <si>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</si>
  <si>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</si>
  <si>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</si>
  <si>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</si>
  <si>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</si>
  <si>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</si>
  <si>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</si>
  <si>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</si>
  <si>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</si>
  <si>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</si>
  <si>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</si>
  <si>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</si>
  <si>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</si>
  <si>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</si>
  <si>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</si>
  <si>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</si>
  <si>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</si>
  <si>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</si>
  <si>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</si>
  <si>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</si>
  <si>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</si>
  <si>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</si>
  <si>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</si>
  <si>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</si>
  <si>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</si>
  <si>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</si>
  <si>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</si>
  <si>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</si>
  <si>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</si>
  <si>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</si>
  <si>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</si>
  <si>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</si>
  <si>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</si>
  <si>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</si>
  <si>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</si>
  <si>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</si>
  <si>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</si>
  <si>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</si>
  <si>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</si>
  <si>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</si>
  <si>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</si>
  <si>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</si>
  <si>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</si>
  <si>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</si>
  <si>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</si>
  <si>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</si>
  <si>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</si>
  <si>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</si>
  <si>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</si>
  <si>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</si>
  <si>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</si>
  <si>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</si>
  <si>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</si>
  <si>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</si>
  <si>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</si>
  <si>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</si>
  <si>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</si>
  <si>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</si>
  <si>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</si>
  <si>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</si>
  <si>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</si>
  <si>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</si>
  <si>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</si>
  <si>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</si>
  <si>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</si>
  <si>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</si>
  <si>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</si>
  <si>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</si>
  <si>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</si>
  <si>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</si>
  <si>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</si>
  <si>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</si>
  <si>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</si>
  <si>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</si>
  <si>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</si>
  <si>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</si>
  <si>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</si>
  <si>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</si>
  <si>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</si>
  <si>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</si>
  <si>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</si>
  <si>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</si>
  <si>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</si>
  <si>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</si>
  <si>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</si>
  <si>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</si>
  <si>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</si>
  <si>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</si>
  <si>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</si>
  <si>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</si>
  <si>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</si>
  <si>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</si>
  <si>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</si>
  <si>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</si>
  <si>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</si>
  <si>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</si>
  <si>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</si>
  <si>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</si>
  <si>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</si>
  <si>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</si>
  <si>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</si>
  <si>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</si>
  <si>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</si>
  <si>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</si>
  <si>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</si>
  <si>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</si>
  <si>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</si>
  <si>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</si>
  <si>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</si>
  <si>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</si>
  <si>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</si>
  <si>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</si>
  <si>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</si>
  <si>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</si>
  <si>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</si>
  <si>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</si>
  <si>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</si>
  <si>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</si>
  <si>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</si>
  <si>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</si>
  <si>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</si>
  <si>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</si>
  <si>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</si>
  <si>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</si>
  <si>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</si>
  <si>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</si>
  <si>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</si>
  <si>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</si>
  <si>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</si>
  <si>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</si>
  <si>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</si>
  <si>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</si>
  <si>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</si>
  <si>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</si>
  <si>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</si>
  <si>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</si>
  <si>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</si>
  <si>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</si>
  <si>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</si>
  <si>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</si>
  <si>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</si>
  <si>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</si>
  <si>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</si>
  <si>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</si>
  <si>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</si>
  <si>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</si>
  <si>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</si>
  <si>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</si>
  <si>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</si>
  <si>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</si>
  <si>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</si>
  <si>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</si>
  <si>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</si>
  <si>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</si>
  <si>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</si>
  <si>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</si>
  <si>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</si>
  <si>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</si>
  <si>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</si>
  <si>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</si>
  <si>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</si>
  <si>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</si>
  <si>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</si>
  <si>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</si>
  <si>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</si>
  <si>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</si>
  <si>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</si>
  <si>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</si>
  <si>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</si>
  <si>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</si>
  <si>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</si>
  <si>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</si>
  <si>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</si>
  <si>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</si>
  <si>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</si>
  <si>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</si>
  <si>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</si>
  <si>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</si>
  <si>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</si>
  <si>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</si>
  <si>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</si>
  <si>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</si>
  <si>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</si>
  <si>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</si>
  <si>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</si>
  <si>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</si>
  <si>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</si>
  <si>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</si>
  <si>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</si>
  <si>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</si>
  <si>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</si>
  <si>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</si>
  <si>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</si>
  <si>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</si>
  <si>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</si>
  <si>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</si>
  <si>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</si>
  <si>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</si>
  <si>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</si>
  <si>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</si>
  <si>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</si>
  <si>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</si>
  <si>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</si>
  <si>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</si>
  <si>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</si>
  <si>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</si>
  <si>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</si>
  <si>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</si>
  <si>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</si>
  <si>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</si>
  <si>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</si>
  <si>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</si>
  <si>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</si>
  <si>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</si>
  <si>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</si>
  <si>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</si>
  <si>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</si>
  <si>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</si>
  <si>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</si>
  <si>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</si>
  <si>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</si>
  <si>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</si>
  <si>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</si>
  <si>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</si>
  <si>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</si>
  <si>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</si>
  <si>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</si>
  <si>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</si>
  <si>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</si>
  <si>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</si>
  <si>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</si>
  <si>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</si>
  <si>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</si>
  <si>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</si>
  <si>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</si>
  <si>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</si>
  <si>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</si>
  <si>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</si>
  <si>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</si>
  <si>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</si>
  <si>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</si>
  <si>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</si>
  <si>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</si>
  <si>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</si>
  <si>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</si>
  <si>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</si>
  <si>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</si>
  <si>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</si>
  <si>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</si>
  <si>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</si>
  <si>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</si>
  <si>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</si>
  <si>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</si>
  <si>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</si>
  <si>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</si>
  <si>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</si>
  <si>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</si>
  <si>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</si>
  <si>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</si>
  <si>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</si>
  <si>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</si>
  <si>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</si>
  <si>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</si>
  <si>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</si>
  <si>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</si>
  <si>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</si>
  <si>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</si>
  <si>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</si>
  <si>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</si>
  <si>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</si>
  <si>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</si>
  <si>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</si>
  <si>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</si>
  <si>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</si>
  <si>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</si>
  <si>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</si>
  <si>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</si>
  <si>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</si>
  <si>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</si>
  <si>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</si>
  <si>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</si>
  <si>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</si>
  <si>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</si>
  <si>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</si>
  <si>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</si>
  <si>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</si>
  <si>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</si>
  <si>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</si>
  <si>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</si>
  <si>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</si>
  <si>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</si>
  <si>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</si>
  <si>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</si>
  <si>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</si>
  <si>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</si>
  <si>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</si>
  <si>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</si>
  <si>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</si>
  <si>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</si>
  <si>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</si>
  <si>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</si>
  <si>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</si>
  <si>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</si>
  <si>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</si>
  <si>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</si>
  <si>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</si>
  <si>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</si>
  <si>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</si>
  <si>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</si>
  <si>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</si>
  <si>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</si>
  <si>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</si>
  <si>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</si>
  <si>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</si>
  <si>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</si>
  <si>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</si>
  <si>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</si>
  <si>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</si>
  <si>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</si>
  <si>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</si>
  <si>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</si>
  <si>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</si>
  <si>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</si>
  <si>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</si>
  <si>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</si>
  <si>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</si>
  <si>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</si>
  <si>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</si>
  <si>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</si>
  <si>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</si>
  <si>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</si>
  <si>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</si>
  <si>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</si>
  <si>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</si>
  <si>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</si>
  <si>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</si>
  <si>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</si>
  <si>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</si>
  <si>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</si>
  <si>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</si>
  <si>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</si>
  <si>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</si>
  <si>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</si>
  <si>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</si>
  <si>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</si>
  <si>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</si>
  <si>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</si>
  <si>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</si>
  <si>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</si>
  <si>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</si>
  <si>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</si>
  <si>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</si>
  <si>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</si>
  <si>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</si>
  <si>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</si>
  <si>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</si>
  <si>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</si>
  <si>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</si>
  <si>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</si>
  <si>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</si>
  <si>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</si>
  <si>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</si>
  <si>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</si>
  <si>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</si>
  <si>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</si>
  <si>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</si>
  <si>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</si>
  <si>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</si>
  <si>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</si>
  <si>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</si>
  <si>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</si>
  <si>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</si>
  <si>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</si>
  <si>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</si>
  <si>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</si>
  <si>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</si>
  <si>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</si>
  <si>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</si>
  <si>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</si>
  <si>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</si>
  <si>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</si>
  <si>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</si>
  <si>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</si>
  <si>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</si>
  <si>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</si>
  <si>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</si>
  <si>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</si>
  <si>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</si>
  <si>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</si>
  <si>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</si>
  <si>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</si>
  <si>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</si>
  <si>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</si>
  <si>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</si>
  <si>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</si>
  <si>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</si>
  <si>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</si>
  <si>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</si>
  <si>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</si>
  <si>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</si>
  <si>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</si>
  <si>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</si>
  <si>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</si>
  <si>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</si>
  <si>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</si>
  <si>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</si>
  <si>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</si>
  <si>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</si>
  <si>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</si>
  <si>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</si>
  <si>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</si>
  <si>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</si>
  <si>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</si>
  <si>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</si>
  <si>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</si>
  <si>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</si>
  <si>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</si>
  <si>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</si>
  <si>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</si>
  <si>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</si>
  <si>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</si>
  <si>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</si>
  <si>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</si>
  <si>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</si>
  <si>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</si>
  <si>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</si>
  <si>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</si>
  <si>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</si>
  <si>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</si>
  <si>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</si>
  <si>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</si>
  <si>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</si>
  <si>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</si>
  <si>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</si>
  <si>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</si>
  <si>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</si>
  <si>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</si>
  <si>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</si>
  <si>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</si>
  <si>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</si>
  <si>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</si>
  <si>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</si>
  <si>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</si>
  <si>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</si>
  <si>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</si>
  <si>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</si>
  <si>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</si>
  <si>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</si>
  <si>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</si>
  <si>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</si>
  <si>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</si>
  <si>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</si>
  <si>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</si>
  <si>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</si>
  <si>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</si>
  <si>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</si>
  <si>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</si>
  <si>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</si>
  <si>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</si>
  <si>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</si>
  <si>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</si>
  <si>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</si>
  <si>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</si>
  <si>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</si>
  <si>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</si>
  <si>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</si>
  <si>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</si>
  <si>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</si>
  <si>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</si>
  <si>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</si>
  <si>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</si>
  <si>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</si>
  <si>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</si>
  <si>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</si>
  <si>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</si>
  <si>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</si>
  <si>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</si>
  <si>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</si>
  <si>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</si>
  <si>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</si>
  <si>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</si>
  <si>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</si>
  <si>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</si>
  <si>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</si>
  <si>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</si>
  <si>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</si>
  <si>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</si>
  <si>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</si>
  <si>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</si>
  <si>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</si>
  <si>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</si>
  <si>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</si>
  <si>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</si>
  <si>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</si>
  <si>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</si>
  <si>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</si>
  <si>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</si>
  <si>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</si>
  <si>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</si>
  <si>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</si>
  <si>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</si>
  <si>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</si>
  <si>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</si>
  <si>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</si>
  <si>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</si>
  <si>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</si>
  <si>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</si>
  <si>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</si>
  <si>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</si>
  <si>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</si>
  <si>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</si>
  <si>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</si>
  <si>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</si>
  <si>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</si>
  <si>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</si>
  <si>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</si>
  <si>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</si>
  <si>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</si>
  <si>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</si>
  <si>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</si>
  <si>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</si>
  <si>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</si>
  <si>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</si>
  <si>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</si>
  <si>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</si>
  <si>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</si>
  <si>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</si>
  <si>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</si>
  <si>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</si>
  <si>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</si>
  <si>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</si>
  <si>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</si>
  <si>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</si>
  <si>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</si>
  <si>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</si>
  <si>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</si>
  <si>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</si>
  <si>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</si>
  <si>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</si>
  <si>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</si>
  <si>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</si>
  <si>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</si>
  <si>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</si>
  <si>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</si>
  <si>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</si>
  <si>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</si>
  <si>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</si>
  <si>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</si>
  <si>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</si>
  <si>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</si>
  <si>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</si>
  <si>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</si>
  <si>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</si>
  <si>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</si>
  <si>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</si>
  <si>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</si>
  <si>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</si>
  <si>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</si>
  <si>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</si>
  <si>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</si>
  <si>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</si>
  <si>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</si>
  <si>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</si>
  <si>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</si>
  <si>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</si>
  <si>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</si>
  <si>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</si>
  <si>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</si>
  <si>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</si>
  <si>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</si>
  <si>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</si>
  <si>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</si>
  <si>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</si>
  <si>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</si>
  <si>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</si>
  <si>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</si>
  <si>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</si>
  <si>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</si>
  <si>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</si>
  <si>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</si>
  <si>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</si>
  <si>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</si>
  <si>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</si>
  <si>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</si>
  <si>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</si>
  <si>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</si>
  <si>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</si>
  <si>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</si>
  <si>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</si>
  <si>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</si>
  <si>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</si>
  <si>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</si>
  <si>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</si>
  <si>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</si>
  <si>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</si>
  <si>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</si>
  <si>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</si>
  <si>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</si>
  <si>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</si>
  <si>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</si>
  <si>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</si>
  <si>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</si>
  <si>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</si>
  <si>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</si>
  <si>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</si>
  <si>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</si>
  <si>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</si>
  <si>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</si>
  <si>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</si>
  <si>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</si>
  <si>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</si>
  <si>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</si>
  <si>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</si>
  <si>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</si>
  <si>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</si>
  <si>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</si>
  <si>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</si>
  <si>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</si>
  <si>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</si>
  <si>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</si>
  <si>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</si>
  <si>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</si>
  <si>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</si>
  <si>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</si>
  <si>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</si>
  <si>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</si>
  <si>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</si>
  <si>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</si>
  <si>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</si>
  <si>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</si>
  <si>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</si>
  <si>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</si>
  <si>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</si>
  <si>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</si>
  <si>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</si>
  <si>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</si>
  <si>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</si>
  <si>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</si>
  <si>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</si>
  <si>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</si>
  <si>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</si>
  <si>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</si>
  <si>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</si>
  <si>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</si>
  <si>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</si>
  <si>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</si>
  <si>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</si>
  <si>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</si>
  <si>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</si>
  <si>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</si>
  <si>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</si>
  <si>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</si>
  <si>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</si>
  <si>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</si>
  <si>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</si>
  <si>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</si>
  <si>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</si>
  <si>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</si>
  <si>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</si>
  <si>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</si>
  <si>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</si>
  <si>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</si>
  <si>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</si>
  <si>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</si>
  <si>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</si>
  <si>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</si>
  <si>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</si>
  <si>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</si>
  <si>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</si>
  <si>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</si>
  <si>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</si>
  <si>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</si>
  <si>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</si>
  <si>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</si>
  <si>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</si>
  <si>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</si>
  <si>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</si>
  <si>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</si>
  <si>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</si>
  <si>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</si>
  <si>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</si>
  <si>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</si>
  <si>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</si>
  <si>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</si>
  <si>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</si>
  <si>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</si>
  <si>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</si>
  <si>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</si>
  <si>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</si>
  <si>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</si>
  <si>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</si>
  <si>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</si>
  <si>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</si>
  <si>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</si>
  <si>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</si>
  <si>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</si>
  <si>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</si>
  <si>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</si>
  <si>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</si>
  <si>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</si>
  <si>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</si>
  <si>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</si>
  <si>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</si>
  <si>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</si>
  <si>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</si>
  <si>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</si>
  <si>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</si>
  <si>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</si>
  <si>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</si>
  <si>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</si>
  <si>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</si>
  <si>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</si>
  <si>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</si>
  <si>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</si>
  <si>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</si>
  <si>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</si>
  <si>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</si>
  <si>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</si>
  <si>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</si>
  <si>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</si>
  <si>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</si>
  <si>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</si>
  <si>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</si>
  <si>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</si>
  <si>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</si>
  <si>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</si>
  <si>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</si>
  <si>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</si>
  <si>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</si>
  <si>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</si>
  <si>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</si>
  <si>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</si>
  <si>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</si>
  <si>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</si>
  <si>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</si>
  <si>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</si>
  <si>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</si>
  <si>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</si>
  <si>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</si>
  <si>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</si>
  <si>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</si>
  <si>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</si>
  <si>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</si>
  <si>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</si>
  <si>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</si>
  <si>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</si>
  <si>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</si>
  <si>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</si>
  <si>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</si>
  <si>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</si>
  <si>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</si>
  <si>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</si>
  <si>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</si>
  <si>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</si>
  <si>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</si>
  <si>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</si>
  <si>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</si>
  <si>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</si>
  <si>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</si>
  <si>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</si>
  <si>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</si>
  <si>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</si>
  <si>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</si>
  <si>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</si>
  <si>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</si>
  <si>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</si>
  <si>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</si>
  <si>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</si>
  <si>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</si>
  <si>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</si>
  <si>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</si>
  <si>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</si>
  <si>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</si>
  <si>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</si>
  <si>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</si>
  <si>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</si>
  <si>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</si>
  <si>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</si>
  <si>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</si>
  <si>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</si>
  <si>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</si>
  <si>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</si>
  <si>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</si>
  <si>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</si>
  <si>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</si>
  <si>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</si>
  <si>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</si>
  <si>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</si>
  <si>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</si>
  <si>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</si>
  <si>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</si>
  <si>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</si>
  <si>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</si>
  <si>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</si>
  <si>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</si>
  <si>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</si>
  <si>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</si>
  <si>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</si>
  <si>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</si>
  <si>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</si>
  <si>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</si>
  <si>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</si>
  <si>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</si>
  <si>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</si>
  <si>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</si>
  <si>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</si>
  <si>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</si>
  <si>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</si>
  <si>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</si>
  <si>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</si>
  <si>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</si>
  <si>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</si>
  <si>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</si>
  <si>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</si>
  <si>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</si>
  <si>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</si>
  <si>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</si>
  <si>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</si>
  <si>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</si>
  <si>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</si>
  <si>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</si>
  <si>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</si>
  <si>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</si>
  <si>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</si>
  <si>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</si>
  <si>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</si>
  <si>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</si>
  <si>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</si>
  <si>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</si>
  <si>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</si>
  <si>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</si>
  <si>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</si>
  <si>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</si>
  <si>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</si>
  <si>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</si>
  <si>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</si>
  <si>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</si>
  <si>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</si>
  <si>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</si>
  <si>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</si>
  <si>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</si>
  <si>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</si>
  <si>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</si>
  <si>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</si>
  <si>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</si>
  <si>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</si>
  <si>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</si>
  <si>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</si>
  <si>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</si>
  <si>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</si>
  <si>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</si>
  <si>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</si>
  <si>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</si>
  <si>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</si>
  <si>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</si>
  <si>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</si>
  <si>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</si>
  <si>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</si>
  <si>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</si>
  <si>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</si>
  <si>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</si>
  <si>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</si>
  <si>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</si>
  <si>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</si>
  <si>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</si>
  <si>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</si>
  <si>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</si>
  <si>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</si>
  <si>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</si>
  <si>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</si>
  <si>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</si>
  <si>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</si>
  <si>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</si>
  <si>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</si>
  <si>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</si>
  <si>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</si>
  <si>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</si>
  <si>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</si>
  <si>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</si>
  <si>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</si>
  <si>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</si>
  <si>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</si>
  <si>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</si>
  <si>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</si>
  <si>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</si>
  <si>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</si>
  <si>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</si>
  <si>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</si>
  <si>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</si>
  <si>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</si>
  <si>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</si>
  <si>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</si>
  <si>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</si>
  <si>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</si>
  <si>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</si>
  <si>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</si>
  <si>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</si>
  <si>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</si>
  <si>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</si>
  <si>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</si>
  <si>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</si>
  <si>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</si>
  <si>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</si>
  <si>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</si>
  <si>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</si>
  <si>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</si>
  <si>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</si>
  <si>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</si>
  <si>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</si>
  <si>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</si>
  <si>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</si>
  <si>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</si>
  <si>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</si>
  <si>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</si>
  <si>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</si>
  <si>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</si>
  <si>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</si>
  <si>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</si>
  <si>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</si>
  <si>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</si>
  <si>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</si>
  <si>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</si>
  <si>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</si>
  <si>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</si>
  <si>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</si>
  <si>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</si>
  <si>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</si>
  <si>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</si>
  <si>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</si>
  <si>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</si>
  <si>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</si>
  <si>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</si>
  <si>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</si>
  <si>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</si>
  <si>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</si>
  <si>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</si>
  <si>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</si>
  <si>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</si>
  <si>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</si>
  <si>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</si>
  <si>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</si>
  <si>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</si>
  <si>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</si>
  <si>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</si>
  <si>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</si>
  <si>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</si>
  <si>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</si>
  <si>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</si>
  <si>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</si>
  <si>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</si>
  <si>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</si>
  <si>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</si>
  <si>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</si>
  <si>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</si>
  <si>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</si>
  <si>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</si>
  <si>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</si>
  <si>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</si>
  <si>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</si>
  <si>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</si>
  <si>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</si>
  <si>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</si>
  <si>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</si>
  <si>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</si>
  <si>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</si>
  <si>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</si>
  <si>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</si>
  <si>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</si>
  <si>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</si>
  <si>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</si>
  <si>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</si>
  <si>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</si>
  <si>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</si>
  <si>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</si>
  <si>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</si>
  <si>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</si>
  <si>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</si>
  <si>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</si>
  <si>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</si>
  <si>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</si>
  <si>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</si>
  <si>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</si>
  <si>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</si>
  <si>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</si>
  <si>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</si>
  <si>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</si>
  <si>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</si>
  <si>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</si>
  <si>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</si>
  <si>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</si>
  <si>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</si>
  <si>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</si>
  <si>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</si>
  <si>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</si>
  <si>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</si>
  <si>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</si>
  <si>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</si>
  <si>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</si>
  <si>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</si>
  <si>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</si>
  <si>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</si>
  <si>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</si>
  <si>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</si>
  <si>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</si>
  <si>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</si>
  <si>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</si>
  <si>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</si>
  <si>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</si>
  <si>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</si>
  <si>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</si>
  <si>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</si>
  <si>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</si>
  <si>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</si>
  <si>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</si>
  <si>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</si>
  <si>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</si>
  <si>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</si>
  <si>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</si>
  <si>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</si>
  <si>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</si>
  <si>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</si>
  <si>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</si>
  <si>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</si>
  <si>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</si>
  <si>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</si>
  <si>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</si>
  <si>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</si>
  <si>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</si>
  <si>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</si>
  <si>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</si>
  <si>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</si>
  <si>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</si>
  <si>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</si>
  <si>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</si>
  <si>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</si>
  <si>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</si>
  <si>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</si>
  <si>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</si>
  <si>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</si>
  <si>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</si>
  <si>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</si>
  <si>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</si>
  <si>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</si>
  <si>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</si>
  <si>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</si>
  <si>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</si>
  <si>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</si>
  <si>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</si>
  <si>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</si>
  <si>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</si>
  <si>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</si>
  <si>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</si>
  <si>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</si>
  <si>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</si>
  <si>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</si>
  <si>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</si>
  <si>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</si>
  <si>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</si>
  <si>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</si>
  <si>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</si>
  <si>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</si>
  <si>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</si>
  <si>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</si>
  <si>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</si>
  <si>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</si>
  <si>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</si>
  <si>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</si>
  <si>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</si>
  <si>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</si>
  <si>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</si>
  <si>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</si>
  <si>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</si>
  <si>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</si>
  <si>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</si>
  <si>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</si>
  <si>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</si>
  <si>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</si>
  <si>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</si>
  <si>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</si>
  <si>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</si>
  <si>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</si>
  <si>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</si>
  <si>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</si>
  <si>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</si>
  <si>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</si>
  <si>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</si>
  <si>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</si>
  <si>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</si>
  <si>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</si>
  <si>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</si>
  <si>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</si>
  <si>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</si>
  <si>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</si>
  <si>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</si>
  <si>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</si>
  <si>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</si>
  <si>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</si>
  <si>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</si>
  <si>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</si>
  <si>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</si>
  <si>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</si>
  <si>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</si>
  <si>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</si>
  <si>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</si>
  <si>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</si>
  <si>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</si>
  <si>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</si>
  <si>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</si>
  <si>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</si>
  <si>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</si>
  <si>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</si>
  <si>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</si>
  <si>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</si>
  <si>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</si>
  <si>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</si>
  <si>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</si>
  <si>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</si>
  <si>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</si>
  <si>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</si>
  <si>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</si>
  <si>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</si>
  <si>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</si>
  <si>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</si>
  <si>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</si>
  <si>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</si>
  <si>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</si>
  <si>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</si>
  <si>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</si>
  <si>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</si>
  <si>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</si>
  <si>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</si>
  <si>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</si>
  <si>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</si>
  <si>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</si>
  <si>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</si>
  <si>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</si>
  <si>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</si>
  <si>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</si>
  <si>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</si>
  <si>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</si>
  <si>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</si>
  <si>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</si>
  <si>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</si>
  <si>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</si>
  <si>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</si>
  <si>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</si>
  <si>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</si>
  <si>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</si>
  <si>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</si>
  <si>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</si>
  <si>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</si>
  <si>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</si>
  <si>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</si>
  <si>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</si>
  <si>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</si>
  <si>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</si>
  <si>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</si>
  <si>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</si>
  <si>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</si>
  <si>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</si>
  <si>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</si>
  <si>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</si>
  <si>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</si>
  <si>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</si>
  <si>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</si>
  <si>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</si>
  <si>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</si>
  <si>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</si>
  <si>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</si>
  <si>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</si>
  <si>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</si>
  <si>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</si>
  <si>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</si>
  <si>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</si>
  <si>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</si>
  <si>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</si>
  <si>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</si>
  <si>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</si>
  <si>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</si>
  <si>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</si>
  <si>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</si>
  <si>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</si>
  <si>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</si>
  <si>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</si>
  <si>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</si>
  <si>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</si>
  <si>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</si>
  <si>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</si>
  <si>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</si>
  <si>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</si>
  <si>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</si>
  <si>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</si>
  <si>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</si>
  <si>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</si>
  <si>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</si>
  <si>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</si>
  <si>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</si>
  <si>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</si>
  <si>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</si>
  <si>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</si>
  <si>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</si>
  <si>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</si>
  <si>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</si>
  <si>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</si>
  <si>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</si>
  <si>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</si>
  <si>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</si>
  <si>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</si>
  <si>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</si>
  <si>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</si>
  <si>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</si>
  <si>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</si>
  <si>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</si>
  <si>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</si>
  <si>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</si>
  <si>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</si>
  <si>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</si>
  <si>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</si>
  <si>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</si>
  <si>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</si>
  <si>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</si>
  <si>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</si>
  <si>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</si>
  <si>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</si>
  <si>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</si>
  <si>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</si>
  <si>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</si>
  <si>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</si>
  <si>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</si>
  <si>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</si>
  <si>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</si>
  <si>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</si>
  <si>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</si>
  <si>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</si>
  <si>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</si>
  <si>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</si>
  <si>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</si>
  <si>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</si>
  <si>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</si>
  <si>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</si>
  <si>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</si>
  <si>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</si>
  <si>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</si>
  <si>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</si>
  <si>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</si>
  <si>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</si>
  <si>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</si>
  <si>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</si>
  <si>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</si>
  <si>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</si>
  <si>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</si>
  <si>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</si>
  <si>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</si>
  <si>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</si>
  <si>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</si>
  <si>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</si>
  <si>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</si>
  <si>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</si>
  <si>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</si>
  <si>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</si>
  <si>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</si>
  <si>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</si>
  <si>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</si>
  <si>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</si>
  <si>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</si>
  <si>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</si>
  <si>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</si>
  <si>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</si>
  <si>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</si>
  <si>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</si>
  <si>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</si>
  <si>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</si>
  <si>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</si>
  <si>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</si>
  <si>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</si>
  <si>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</si>
  <si>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</si>
  <si>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</si>
  <si>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</si>
  <si>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</si>
  <si>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</si>
  <si>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</si>
  <si>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</si>
  <si>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</si>
  <si>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</si>
  <si>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</si>
  <si>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</si>
  <si>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</si>
  <si>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</si>
  <si>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</si>
  <si>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</si>
  <si>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</si>
  <si>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</si>
  <si>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</si>
  <si>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</si>
  <si>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</si>
  <si>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</si>
  <si>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</si>
  <si>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</si>
  <si>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</si>
  <si>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</si>
  <si>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</si>
  <si>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</si>
  <si>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</si>
  <si>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</si>
  <si>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</si>
  <si>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</si>
  <si>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</si>
  <si>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</si>
  <si>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</si>
  <si>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</si>
  <si>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</si>
  <si>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</si>
  <si>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</si>
  <si>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</si>
  <si>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</si>
  <si>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</si>
  <si>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</si>
  <si>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</si>
  <si>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</si>
  <si>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</si>
  <si>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</si>
  <si>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</si>
  <si>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</si>
  <si>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</si>
  <si>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</si>
  <si>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</si>
  <si>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</si>
  <si>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</si>
  <si>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</si>
  <si>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</si>
  <si>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</si>
  <si>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</si>
  <si>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</si>
  <si>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</si>
  <si>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</si>
  <si>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</si>
  <si>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</si>
  <si>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</si>
  <si>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</si>
  <si>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</si>
  <si>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</si>
  <si>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</si>
  <si>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</si>
  <si>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</si>
  <si>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</si>
  <si>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</si>
  <si>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</si>
  <si>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</si>
  <si>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</si>
  <si>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</si>
  <si>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</si>
  <si>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</si>
  <si>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</si>
  <si>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</si>
  <si>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</si>
  <si>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</si>
  <si>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</si>
  <si>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</si>
  <si>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</si>
  <si>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</si>
  <si>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</si>
  <si>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</si>
  <si>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</si>
  <si>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</si>
  <si>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</si>
  <si>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</si>
  <si>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</si>
  <si>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</si>
  <si>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</si>
  <si>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</si>
  <si>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</si>
  <si>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</si>
  <si>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</si>
  <si>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</si>
  <si>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</si>
  <si>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</si>
  <si>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</si>
  <si>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</si>
  <si>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</si>
  <si>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</si>
  <si>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</si>
  <si>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</si>
  <si>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</si>
  <si>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</si>
  <si>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</si>
  <si>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</si>
  <si>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</si>
  <si>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</si>
  <si>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</si>
  <si>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</si>
  <si>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</si>
  <si>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</si>
  <si>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</si>
  <si>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</si>
  <si>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</si>
  <si>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</si>
  <si>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</si>
  <si>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</si>
  <si>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</si>
  <si>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</si>
  <si>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</si>
  <si>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</si>
  <si>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</si>
  <si>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</si>
  <si>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</si>
  <si>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</si>
  <si>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</si>
  <si>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</si>
  <si>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</si>
  <si>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</si>
  <si>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</si>
  <si>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</si>
  <si>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</si>
  <si>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</si>
  <si>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</si>
  <si>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</si>
  <si>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</si>
  <si>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</si>
  <si>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</si>
  <si>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</si>
  <si>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</si>
  <si>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</si>
  <si>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</si>
  <si>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</si>
  <si>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</si>
  <si>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</si>
  <si>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</si>
  <si>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</si>
  <si>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</si>
  <si>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</si>
  <si>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</si>
  <si>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</si>
  <si>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</si>
  <si>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</si>
  <si>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</si>
  <si>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</si>
  <si>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</si>
  <si>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</si>
  <si>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</si>
  <si>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</si>
  <si>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</si>
  <si>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</si>
  <si>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</si>
  <si>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</si>
  <si>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</si>
  <si>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</si>
  <si>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</si>
  <si>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</si>
  <si>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</si>
  <si>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</si>
  <si>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</si>
  <si>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</si>
  <si>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</si>
  <si>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</si>
  <si>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</si>
  <si>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</si>
  <si>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</si>
  <si>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</si>
  <si>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</si>
  <si>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</si>
  <si>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</si>
  <si>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</si>
  <si>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</si>
  <si>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</si>
  <si>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</si>
  <si>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</si>
  <si>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</si>
  <si>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</si>
  <si>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</si>
  <si>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</si>
  <si>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</si>
  <si>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</si>
  <si>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</si>
  <si>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</si>
  <si>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</si>
  <si>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</si>
  <si>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</si>
  <si>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</si>
  <si>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</si>
  <si>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</si>
  <si>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</si>
  <si>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</si>
  <si>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</si>
  <si>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</si>
  <si>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</si>
  <si>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</si>
  <si>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</si>
  <si>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</si>
  <si>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</si>
  <si>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</si>
  <si>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</si>
  <si>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</si>
  <si>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</si>
  <si>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</si>
  <si>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</si>
  <si>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</si>
  <si>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</si>
  <si>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</si>
  <si>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</si>
  <si>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</si>
  <si>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</si>
  <si>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</si>
  <si>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</si>
  <si>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</si>
  <si>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</si>
  <si>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</si>
  <si>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</si>
  <si>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</si>
  <si>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</si>
  <si>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</si>
  <si>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</si>
  <si>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</si>
  <si>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</si>
  <si>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</si>
  <si>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</si>
  <si>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</si>
  <si>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</si>
  <si>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</si>
  <si>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</si>
  <si>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</si>
  <si>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</si>
  <si>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</si>
  <si>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</si>
  <si>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</si>
  <si>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</si>
  <si>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</si>
  <si>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</si>
  <si>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</si>
  <si>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</si>
  <si>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</si>
  <si>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</si>
  <si>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</si>
  <si>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</si>
  <si>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</si>
  <si>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</si>
  <si>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</si>
  <si>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</si>
  <si>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</si>
  <si>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</si>
  <si>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</si>
  <si>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</si>
  <si>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</si>
  <si>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</si>
  <si>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</si>
  <si>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</si>
  <si>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</si>
  <si>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</si>
  <si>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</si>
  <si>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</si>
  <si>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</si>
  <si>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</si>
  <si>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</si>
  <si>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</si>
  <si>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</si>
  <si>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</si>
  <si>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</si>
  <si>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</si>
  <si>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</si>
  <si>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</si>
  <si>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</si>
  <si>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</si>
  <si>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</si>
  <si>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</si>
  <si>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</si>
  <si>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</si>
  <si>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</si>
  <si>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</si>
  <si>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</si>
  <si>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</si>
  <si>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</si>
  <si>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</si>
  <si>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</si>
  <si>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</si>
  <si>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</si>
  <si>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</si>
  <si>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</si>
  <si>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</si>
  <si>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</si>
  <si>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</si>
  <si>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</si>
  <si>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</si>
  <si>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</si>
  <si>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</si>
  <si>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</si>
  <si>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</si>
  <si>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</si>
  <si>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</si>
  <si>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</si>
  <si>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</si>
  <si>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</si>
  <si>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</si>
  <si>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</si>
  <si>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</si>
  <si>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</si>
  <si>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</si>
  <si>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</si>
  <si>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</si>
  <si>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</si>
  <si>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</si>
  <si>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</si>
  <si>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</si>
  <si>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</si>
  <si>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</si>
  <si>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</si>
  <si>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</si>
  <si>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</si>
  <si>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</si>
  <si>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</si>
  <si>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</si>
  <si>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</si>
  <si>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</si>
  <si>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</si>
  <si>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</si>
  <si>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</si>
  <si>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</si>
  <si>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</si>
  <si>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</si>
  <si>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</si>
  <si>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</si>
  <si>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</si>
  <si>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</si>
  <si>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</si>
  <si>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</si>
  <si>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</si>
  <si>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</si>
  <si>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</si>
  <si>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</si>
  <si>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</si>
  <si>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</si>
  <si>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</si>
  <si>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</si>
  <si>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</si>
  <si>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</si>
  <si>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</si>
  <si>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</si>
  <si>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</si>
  <si>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</si>
  <si>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</si>
  <si>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</si>
  <si>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</si>
  <si>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</si>
  <si>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</si>
  <si>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</si>
  <si>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</si>
  <si>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</si>
  <si>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</si>
  <si>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</si>
  <si>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</si>
  <si>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</si>
  <si>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</si>
  <si>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</si>
  <si>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</si>
  <si>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</si>
  <si>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</si>
  <si>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</si>
  <si>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</si>
  <si>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</si>
  <si>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</si>
  <si>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</si>
  <si>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</si>
  <si>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</si>
  <si>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</si>
  <si>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</si>
  <si>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</si>
  <si>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</si>
  <si>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</si>
  <si>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</si>
  <si>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</si>
  <si>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</si>
  <si>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</si>
  <si>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</si>
  <si>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</si>
  <si>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</si>
  <si>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</si>
  <si>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</si>
  <si>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</si>
  <si>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</si>
  <si>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</si>
  <si>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</si>
  <si>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</si>
  <si>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</si>
  <si>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</si>
  <si>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</si>
  <si>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</si>
  <si>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</si>
  <si>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</si>
  <si>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</si>
  <si>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</si>
  <si>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</si>
  <si>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</si>
  <si>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</si>
  <si>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</si>
  <si>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</si>
  <si>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</si>
  <si>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</si>
  <si>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</si>
  <si>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</si>
  <si>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</si>
  <si>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</si>
  <si>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</si>
  <si>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</si>
  <si>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</si>
  <si>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</si>
  <si>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</si>
  <si>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</si>
  <si>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</si>
  <si>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</si>
  <si>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</si>
  <si>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</si>
  <si>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</si>
  <si>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</si>
  <si>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</si>
  <si>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</si>
  <si>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</si>
  <si>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</si>
  <si>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</si>
  <si>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</si>
  <si>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</si>
  <si>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</si>
  <si>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</si>
  <si>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</si>
  <si>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</si>
  <si>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</si>
  <si>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</si>
  <si>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</si>
  <si>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</si>
  <si>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</si>
  <si>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</si>
  <si>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</si>
  <si>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</si>
  <si>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</si>
  <si>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</si>
  <si>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</si>
  <si>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</si>
  <si>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</si>
  <si>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</si>
  <si>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</si>
  <si>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</si>
  <si>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</si>
  <si>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</si>
  <si>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</si>
  <si>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</si>
  <si>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</si>
  <si>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</si>
  <si>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</si>
  <si>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</si>
  <si>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</si>
  <si>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</si>
  <si>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</si>
  <si>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</si>
  <si>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</si>
  <si>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</si>
  <si>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</si>
  <si>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</si>
  <si>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</si>
  <si>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</si>
  <si>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</si>
  <si>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</si>
  <si>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</si>
  <si>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</si>
  <si>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</si>
  <si>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</si>
  <si>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</si>
  <si>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</si>
  <si>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</si>
  <si>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</si>
  <si>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</si>
  <si>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</si>
  <si>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</si>
  <si>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</si>
  <si>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</si>
  <si>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</si>
  <si>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</si>
  <si>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</si>
  <si>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</si>
  <si>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</si>
  <si>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</si>
  <si>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</si>
  <si>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</si>
  <si>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</si>
  <si>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</si>
  <si>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</si>
  <si>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</si>
  <si>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</si>
  <si>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</si>
  <si>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</si>
  <si>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</si>
  <si>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</si>
  <si>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</si>
  <si>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</si>
  <si>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</si>
  <si>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</si>
  <si>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</si>
  <si>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</si>
  <si>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</si>
  <si>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</si>
  <si>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</si>
  <si>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</si>
  <si>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</si>
  <si>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</si>
  <si>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</si>
  <si>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</si>
  <si>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</si>
  <si>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</si>
  <si>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</si>
  <si>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</si>
  <si>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</si>
  <si>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</si>
  <si>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</si>
  <si>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</si>
  <si>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</si>
  <si>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</si>
  <si>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</si>
  <si>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</si>
  <si>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</si>
  <si>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</si>
  <si>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</si>
  <si>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</si>
  <si>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</si>
  <si>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</si>
  <si>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</si>
  <si>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</si>
  <si>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</si>
  <si>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</si>
  <si>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</si>
  <si>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</si>
  <si>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</si>
  <si>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</si>
  <si>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</si>
  <si>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</si>
  <si>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</si>
  <si>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</si>
  <si>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</si>
  <si>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</si>
  <si>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</si>
  <si>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</si>
  <si>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</si>
  <si>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</si>
  <si>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</si>
  <si>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</si>
  <si>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</si>
  <si>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</si>
  <si>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</si>
  <si>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</si>
  <si>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</si>
  <si>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</si>
  <si>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</si>
  <si>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</si>
  <si>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</si>
  <si>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</si>
  <si>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</si>
  <si>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</si>
  <si>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</si>
  <si>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</si>
  <si>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</si>
  <si>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</si>
  <si>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</si>
  <si>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</si>
  <si>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</si>
  <si>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</si>
  <si>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</si>
  <si>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</si>
  <si>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</si>
  <si>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</si>
  <si>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</si>
  <si>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</si>
  <si>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</si>
  <si>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</si>
  <si>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</si>
  <si>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</si>
  <si>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</si>
  <si>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</si>
  <si>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</si>
  <si>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</si>
  <si>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</si>
  <si>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</si>
  <si>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</si>
  <si>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</si>
  <si>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</si>
  <si>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</si>
  <si>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</si>
  <si>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</si>
  <si>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</si>
  <si>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</si>
  <si>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</si>
  <si>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</si>
  <si>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</si>
  <si>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</si>
  <si>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</si>
  <si>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</si>
  <si>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</si>
  <si>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</si>
  <si>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</si>
  <si>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</si>
  <si>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</si>
  <si>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</si>
  <si>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</si>
  <si>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</si>
  <si>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</si>
  <si>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</si>
  <si>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</si>
  <si>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</si>
  <si>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</si>
  <si>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</si>
  <si>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</si>
  <si>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</si>
  <si>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</si>
  <si>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</si>
  <si>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</si>
  <si>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</si>
  <si>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</si>
  <si>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</si>
  <si>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</si>
  <si>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</si>
  <si>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</si>
  <si>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</si>
  <si>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</si>
  <si>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</si>
  <si>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</si>
  <si>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</si>
  <si>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</si>
  <si>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</si>
  <si>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</si>
  <si>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</si>
  <si>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</si>
  <si>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</si>
  <si>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</si>
  <si>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</si>
  <si>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</si>
  <si>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</si>
  <si>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</si>
  <si>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</si>
  <si>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</si>
  <si>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</si>
  <si>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</si>
  <si>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</si>
  <si>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</si>
  <si>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</si>
  <si>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</si>
  <si>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</si>
  <si>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</si>
  <si>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</si>
  <si>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</si>
  <si>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</si>
  <si>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</si>
  <si>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</si>
  <si>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</si>
  <si>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</si>
  <si>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</si>
  <si>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</si>
  <si>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</si>
  <si>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</si>
  <si>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</si>
  <si>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</si>
  <si>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</si>
  <si>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</si>
  <si>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</si>
  <si>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</si>
  <si>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</si>
  <si>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</si>
  <si>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</si>
  <si>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</si>
  <si>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</si>
  <si>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</si>
  <si>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</si>
  <si>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</si>
  <si>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</si>
  <si>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</si>
  <si>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</si>
  <si>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</si>
  <si>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</si>
  <si>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</si>
  <si>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</si>
  <si>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</si>
  <si>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</si>
  <si>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</si>
  <si>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</si>
  <si>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</si>
  <si>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</si>
  <si>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</si>
  <si>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</si>
  <si>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</si>
  <si>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</si>
  <si>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</si>
  <si>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</si>
  <si>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</si>
  <si>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</si>
  <si>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</si>
  <si>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</si>
  <si>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</si>
  <si>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</si>
  <si>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</si>
  <si>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</si>
  <si>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</si>
  <si>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</si>
  <si>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</si>
  <si>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</si>
  <si>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</si>
  <si>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</si>
  <si>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</si>
  <si>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</si>
  <si>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</si>
  <si>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</si>
  <si>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</si>
  <si>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</si>
  <si>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</si>
  <si>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</si>
  <si>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</si>
  <si>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</si>
  <si>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</si>
  <si>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</si>
  <si>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</si>
  <si>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</si>
  <si>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</si>
  <si>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</si>
  <si>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</si>
  <si>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</si>
  <si>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</si>
  <si>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</si>
  <si>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</si>
  <si>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</si>
  <si>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</si>
  <si>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</si>
  <si>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</si>
  <si>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</si>
  <si>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</si>
  <si>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</si>
  <si>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</si>
  <si>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</si>
  <si>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</si>
  <si>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</si>
  <si>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</si>
  <si>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</si>
  <si>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</si>
  <si>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</si>
  <si>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</si>
  <si>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</si>
  <si>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</si>
  <si>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</si>
  <si>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</si>
  <si>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</si>
  <si>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</si>
  <si>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</si>
  <si>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</si>
  <si>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</si>
  <si>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</si>
  <si>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</si>
  <si>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</si>
  <si>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</si>
  <si>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</si>
  <si>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</si>
  <si>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</si>
  <si>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</si>
  <si>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</si>
  <si>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</si>
  <si>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</si>
  <si>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</si>
  <si>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</si>
  <si>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</si>
  <si>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</si>
  <si>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</si>
  <si>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</si>
  <si>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</si>
  <si>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</si>
  <si>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</si>
  <si>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</si>
  <si>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</si>
  <si>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</si>
  <si>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</si>
  <si>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</si>
  <si>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</si>
  <si>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</si>
  <si>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</si>
  <si>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</si>
  <si>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</si>
  <si>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</si>
  <si>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</si>
  <si>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</si>
  <si>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</si>
  <si>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</si>
  <si>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</si>
  <si>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</si>
  <si>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</si>
  <si>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</si>
  <si>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</si>
  <si>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</si>
  <si>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</si>
  <si>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</si>
  <si>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</si>
  <si>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</si>
  <si>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</si>
  <si>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</si>
  <si>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</si>
  <si>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</si>
  <si>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</si>
  <si>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</si>
  <si>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</si>
  <si>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</si>
  <si>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</si>
  <si>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</si>
  <si>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</si>
  <si>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</si>
  <si>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</si>
  <si>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</si>
  <si>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</si>
  <si>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</si>
  <si>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</si>
  <si>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</si>
  <si>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</si>
  <si>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</si>
  <si>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</si>
  <si>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</si>
  <si>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</si>
  <si>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</si>
  <si>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</si>
  <si>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</si>
  <si>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</si>
  <si>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</si>
  <si>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</si>
  <si>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</si>
  <si>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</si>
  <si>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</si>
  <si>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</si>
  <si>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</si>
  <si>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</si>
  <si>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</si>
  <si>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</si>
  <si>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</si>
  <si>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</si>
  <si>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</si>
  <si>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</si>
  <si>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</si>
  <si>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</si>
  <si>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</si>
  <si>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</si>
  <si>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</si>
  <si>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</si>
  <si>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</si>
  <si>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</si>
  <si>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</si>
  <si>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</si>
  <si>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</si>
  <si>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</si>
  <si>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</si>
  <si>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</si>
  <si>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</si>
  <si>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</si>
  <si>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</si>
  <si>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</si>
  <si>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</si>
  <si>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</si>
  <si>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</si>
  <si>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</si>
  <si>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</si>
  <si>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</si>
  <si>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</si>
  <si>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</si>
  <si>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</si>
  <si>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</si>
  <si>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</si>
  <si>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</si>
  <si>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</si>
  <si>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</si>
  <si>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</si>
  <si>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</si>
  <si>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</si>
  <si>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</si>
  <si>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</si>
  <si>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</si>
  <si>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</si>
  <si>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</si>
  <si>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</si>
  <si>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</si>
  <si>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</si>
  <si>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</si>
  <si>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</si>
  <si>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</si>
  <si>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</si>
  <si>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</si>
  <si>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</si>
  <si>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</si>
  <si>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</si>
  <si>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</si>
  <si>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</si>
  <si>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</si>
  <si>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</si>
  <si>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</si>
  <si>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</si>
  <si>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</si>
  <si>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</si>
  <si>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</si>
  <si>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</si>
  <si>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</si>
  <si>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</si>
  <si>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</si>
  <si>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</si>
  <si>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</si>
  <si>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</si>
  <si>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</si>
  <si>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</si>
  <si>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</si>
  <si>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</si>
  <si>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</si>
  <si>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</si>
  <si>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</si>
  <si>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</si>
  <si>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</si>
  <si>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</si>
  <si>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</si>
  <si>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</si>
  <si>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</si>
  <si>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</si>
  <si>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</si>
  <si>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</si>
  <si>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</si>
  <si>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</si>
  <si>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</si>
  <si>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</si>
  <si>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</si>
  <si>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</si>
  <si>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</si>
  <si>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</si>
  <si>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</si>
  <si>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</si>
  <si>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</si>
  <si>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</si>
  <si>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</si>
  <si>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</si>
  <si>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</si>
  <si>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</si>
  <si>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</si>
  <si>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</si>
  <si>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</si>
  <si>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</si>
  <si>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</si>
  <si>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</si>
  <si>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</si>
  <si>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</si>
  <si>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</si>
  <si>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</si>
  <si>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</si>
  <si>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</si>
  <si>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</si>
  <si>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</si>
  <si>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</si>
  <si>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</si>
  <si>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</si>
  <si>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</si>
  <si>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</si>
  <si>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</si>
  <si>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</si>
  <si>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</si>
  <si>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</si>
  <si>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</si>
  <si>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</si>
  <si>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</si>
  <si>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</si>
  <si>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</si>
  <si>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</si>
  <si>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</si>
  <si>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</si>
  <si>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</si>
  <si>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</si>
  <si>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</si>
  <si>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</si>
  <si>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</si>
  <si>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</si>
  <si>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</si>
  <si>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</si>
  <si>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</si>
  <si>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</si>
  <si>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</si>
  <si>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</si>
  <si>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</si>
  <si>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</si>
  <si>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</si>
  <si>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</si>
  <si>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</si>
  <si>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</si>
  <si>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</si>
  <si>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</si>
  <si>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</si>
  <si>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</si>
  <si>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</si>
  <si>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</si>
  <si>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</si>
  <si>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</si>
  <si>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</si>
  <si>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</si>
  <si>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</si>
  <si>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</si>
  <si>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</si>
  <si>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</si>
  <si>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</si>
  <si>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</si>
  <si>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</si>
  <si>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</si>
  <si>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</si>
  <si>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</si>
  <si>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</si>
  <si>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</si>
  <si>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</si>
  <si>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</si>
  <si>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</si>
  <si>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</si>
  <si>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</si>
  <si>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</si>
  <si>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</si>
  <si>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</si>
  <si>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</si>
  <si>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</si>
  <si>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</si>
  <si>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</si>
  <si>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</si>
  <si>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</si>
  <si>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</si>
  <si>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</si>
  <si>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</si>
  <si>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</si>
  <si>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</si>
  <si>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</si>
  <si>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</si>
  <si>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</si>
  <si>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</si>
  <si>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</si>
  <si>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</si>
  <si>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</si>
  <si>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</si>
  <si>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</si>
  <si>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</si>
  <si>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</si>
  <si>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</si>
  <si>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</si>
  <si>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</si>
  <si>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</si>
  <si>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</si>
  <si>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</si>
  <si>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</si>
  <si>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</si>
  <si>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</si>
  <si>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</si>
  <si>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</si>
  <si>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</si>
  <si>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</si>
  <si>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</si>
  <si>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</si>
  <si>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</si>
  <si>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</si>
  <si>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</si>
  <si>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</si>
  <si>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</si>
  <si>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</si>
  <si>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</si>
  <si>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</si>
  <si>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</si>
  <si>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</si>
  <si>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</si>
  <si>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</si>
  <si>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</si>
  <si>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</si>
  <si>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</si>
  <si>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</si>
  <si>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</si>
  <si>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</si>
  <si>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</si>
  <si>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</si>
  <si>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</si>
  <si>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</si>
  <si>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</si>
  <si>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</si>
  <si>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</si>
  <si>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</si>
  <si>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</si>
  <si>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</si>
  <si>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</si>
  <si>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</si>
  <si>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</si>
  <si>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</si>
  <si>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</si>
  <si>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</si>
  <si>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</si>
  <si>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</si>
  <si>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</si>
  <si>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</si>
  <si>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</si>
  <si>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</si>
  <si>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</si>
  <si>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</si>
  <si>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</si>
  <si>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</si>
  <si>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</si>
  <si>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</si>
  <si>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</si>
  <si>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</si>
  <si>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</si>
  <si>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</si>
  <si>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</si>
  <si>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</si>
  <si>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</si>
  <si>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</si>
  <si>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</si>
  <si>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</si>
  <si>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</si>
  <si>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</si>
  <si>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</si>
  <si>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</si>
  <si>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</si>
  <si>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</si>
  <si>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</si>
  <si>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</si>
  <si>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</si>
  <si>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</si>
  <si>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</si>
  <si>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</si>
  <si>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</si>
  <si>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</si>
  <si>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</si>
  <si>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</si>
  <si>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</si>
  <si>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</si>
  <si>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</si>
  <si>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</si>
  <si>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</si>
  <si>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</si>
  <si>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</si>
  <si>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</si>
  <si>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</si>
  <si>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</si>
  <si>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</si>
  <si>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</si>
  <si>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</si>
  <si>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</si>
  <si>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</si>
  <si>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</si>
  <si>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</si>
  <si>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</si>
  <si>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</si>
  <si>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</si>
  <si>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</si>
  <si>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</si>
  <si>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</si>
  <si>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</si>
  <si>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</si>
  <si>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</si>
  <si>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</si>
  <si>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</si>
  <si>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</si>
  <si>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</si>
  <si>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</si>
  <si>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</si>
  <si>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</si>
  <si>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</si>
  <si>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</si>
  <si>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</si>
  <si>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</si>
  <si>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</si>
  <si>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</si>
  <si>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</si>
  <si>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</si>
  <si>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</si>
  <si>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</si>
  <si>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</si>
  <si>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</si>
  <si>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</si>
  <si>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</si>
  <si>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</si>
  <si>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</si>
  <si>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</si>
  <si>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</si>
  <si>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</si>
  <si>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</si>
  <si>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</si>
  <si>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</si>
  <si>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</si>
  <si>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</si>
  <si>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</si>
  <si>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</si>
  <si>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</si>
  <si>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</si>
  <si>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</si>
  <si>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</si>
  <si>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</si>
  <si>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</si>
  <si>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</si>
  <si>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</si>
  <si>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</si>
  <si>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</si>
  <si>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</si>
  <si>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</si>
  <si>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</si>
  <si>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</si>
  <si>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</si>
  <si>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</si>
  <si>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</si>
  <si>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</si>
  <si>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</si>
  <si>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</si>
  <si>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</si>
  <si>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</si>
  <si>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</si>
  <si>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</si>
  <si>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</si>
  <si>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</si>
  <si>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</si>
  <si>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</si>
  <si>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</si>
  <si>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</si>
  <si>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</si>
  <si>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</si>
  <si>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</si>
  <si>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</si>
  <si>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</si>
  <si>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</si>
  <si>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</si>
  <si>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</si>
  <si>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</si>
  <si>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</si>
  <si>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</si>
  <si>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</si>
  <si>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</si>
  <si>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</si>
  <si>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</si>
  <si>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</si>
  <si>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</si>
  <si>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</si>
  <si>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</si>
  <si>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</si>
  <si>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</si>
  <si>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</si>
  <si>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</si>
  <si>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</si>
  <si>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</si>
  <si>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</si>
  <si>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</si>
  <si>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</si>
  <si>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</si>
  <si>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</si>
  <si>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</si>
  <si>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</si>
  <si>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</si>
  <si>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</si>
  <si>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</si>
  <si>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</si>
  <si>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</si>
  <si>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</si>
  <si>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</si>
  <si>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</si>
  <si>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</si>
  <si>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</si>
  <si>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</si>
  <si>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</si>
  <si>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</si>
  <si>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</si>
  <si>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</si>
  <si>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</si>
  <si>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</si>
  <si>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</si>
  <si>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</si>
  <si>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</si>
  <si>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</si>
  <si>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</si>
  <si>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</si>
  <si>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</si>
  <si>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</si>
  <si>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</si>
  <si>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</si>
  <si>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</si>
  <si>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</si>
  <si>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</si>
  <si>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</si>
  <si>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</si>
  <si>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</si>
  <si>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</si>
  <si>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</si>
  <si>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</si>
  <si>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</si>
  <si>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</si>
  <si>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</si>
  <si>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</si>
  <si>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</si>
  <si>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</si>
  <si>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</si>
  <si>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</si>
  <si>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</si>
  <si>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</si>
  <si>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</si>
  <si>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</si>
  <si>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</si>
  <si>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</si>
  <si>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</si>
  <si>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</si>
  <si>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</si>
  <si>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</si>
  <si>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</si>
  <si>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</si>
  <si>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</si>
  <si>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</si>
  <si>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</si>
  <si>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</si>
  <si>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</si>
  <si>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</si>
  <si>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</si>
  <si>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</si>
  <si>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</si>
  <si>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</si>
  <si>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</si>
  <si>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</si>
  <si>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</si>
  <si>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</si>
  <si>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</si>
  <si>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</si>
  <si>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</si>
  <si>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</si>
  <si>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</si>
  <si>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</si>
  <si>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</si>
  <si>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</si>
  <si>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</si>
  <si>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</si>
  <si>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</si>
  <si>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</si>
  <si>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</si>
  <si>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</si>
  <si>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</si>
  <si>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</si>
  <si>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</si>
  <si>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</si>
  <si>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</si>
  <si>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</si>
  <si>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</si>
  <si>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</si>
  <si>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</si>
  <si>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</si>
  <si>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</si>
  <si>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</si>
  <si>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</si>
  <si>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</si>
  <si>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</si>
  <si>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</si>
  <si>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</si>
  <si>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</si>
  <si>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</si>
  <si>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</si>
  <si>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</si>
  <si>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</si>
  <si>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</si>
  <si>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</si>
  <si>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</si>
  <si>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</si>
  <si>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</si>
  <si>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</si>
  <si>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</si>
  <si>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</si>
  <si>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</si>
  <si>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</si>
  <si>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</si>
  <si>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</si>
  <si>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</si>
  <si>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</si>
  <si>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</si>
  <si>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</si>
  <si>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</si>
  <si>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</si>
  <si>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</si>
  <si>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</si>
  <si>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</si>
  <si>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</si>
  <si>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</si>
  <si>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</si>
  <si>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</si>
  <si>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</si>
  <si>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</si>
  <si>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</si>
  <si>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</si>
  <si>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</si>
  <si>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</si>
  <si>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</si>
  <si>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</si>
  <si>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</si>
  <si>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</si>
  <si>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</si>
  <si>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</si>
  <si>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</si>
  <si>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</si>
  <si>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</si>
  <si>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</si>
  <si>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</si>
  <si>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</si>
  <si>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</si>
  <si>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</si>
  <si>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</si>
  <si>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</si>
  <si>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</si>
  <si>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</si>
  <si>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</si>
  <si>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</si>
  <si>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</si>
  <si>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</si>
  <si>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</si>
  <si>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</si>
  <si>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</si>
  <si>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</si>
  <si>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</si>
  <si>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</si>
  <si>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</si>
  <si>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</si>
  <si>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</si>
  <si>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</si>
  <si>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</si>
  <si>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</si>
  <si>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</si>
  <si>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</si>
  <si>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</si>
  <si>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</si>
  <si>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</si>
  <si>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</si>
  <si>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</si>
  <si>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</si>
  <si>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</si>
  <si>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</si>
  <si>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</si>
  <si>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</si>
  <si>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</si>
  <si>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</si>
  <si>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</si>
  <si>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</si>
  <si>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</si>
  <si>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</si>
  <si>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</si>
  <si>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</si>
  <si>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</si>
  <si>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</si>
  <si>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</si>
  <si>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</si>
  <si>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</si>
  <si>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</si>
  <si>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</si>
  <si>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</si>
  <si>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</si>
  <si>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</si>
  <si>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</si>
  <si>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</si>
  <si>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</si>
  <si>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</si>
  <si>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</si>
  <si>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</si>
  <si>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</si>
  <si>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</si>
  <si>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</si>
  <si>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</si>
  <si>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</si>
  <si>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</si>
  <si>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</si>
  <si>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</si>
  <si>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</si>
  <si>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</si>
  <si>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</si>
  <si>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</si>
  <si>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</si>
  <si>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</si>
  <si>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</si>
  <si>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</si>
  <si>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</si>
  <si>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</si>
  <si>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</si>
  <si>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</si>
  <si>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</si>
  <si>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</si>
  <si>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</si>
  <si>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</si>
  <si>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</si>
  <si>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</si>
  <si>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</si>
  <si>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</si>
  <si>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</si>
  <si>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</si>
  <si>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</si>
  <si>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</si>
  <si>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</si>
  <si>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</si>
  <si>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</si>
  <si>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</si>
  <si>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</si>
  <si>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</si>
  <si>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</si>
  <si>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</si>
  <si>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</si>
  <si>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</si>
  <si>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</si>
  <si>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</si>
  <si>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</si>
  <si>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</si>
  <si>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RAUZE EN AMONT DE COURS</t>
  </si>
  <si>
    <t>LA RAUZE</t>
  </si>
  <si>
    <t>05089090</t>
  </si>
  <si>
    <t>18310006400033</t>
  </si>
  <si>
    <t>Agence de l'Eau Adour-Garonne</t>
  </si>
  <si>
    <t>34255833500077</t>
  </si>
  <si>
    <t>AQUASCOP BIOLOGIE site de Monptellier</t>
  </si>
  <si>
    <t>JOYCE LAMBERT, LISA MORENO</t>
  </si>
  <si>
    <t>IBMR standard</t>
  </si>
  <si>
    <t>DROITE</t>
  </si>
  <si>
    <t>ETIAGE NORMAL</t>
  </si>
  <si>
    <t>FAIBLEMENT NUAGEUX</t>
  </si>
  <si>
    <t>NULLE</t>
  </si>
  <si>
    <t>OUI</t>
  </si>
  <si>
    <t>peu abondant</t>
  </si>
  <si>
    <t>seuil naturel type radier</t>
  </si>
  <si>
    <t>IBMR-19-M18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</si>
</sst>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1" sqref="D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582316</v>
      </c>
      <c r="G10" s="113"/>
      <c r="H10" s="114"/>
    </row>
    <row r="11" spans="1:8" ht="15">
      <c r="A11" s="10" t="s">
        <v>2277</v>
      </c>
      <c r="B11" s="47">
        <v>43634</v>
      </c>
      <c r="D11" s="10" t="s">
        <v>2280</v>
      </c>
      <c r="E11" s="52">
        <v>6383926</v>
      </c>
      <c r="G11" s="113"/>
      <c r="H11" s="114"/>
    </row>
    <row r="12" spans="1:8" ht="15">
      <c r="A12" s="10" t="s">
        <v>2283</v>
      </c>
      <c r="B12" s="52" t="s">
        <v>5303</v>
      </c>
      <c r="D12" s="10" t="s">
        <v>2281</v>
      </c>
      <c r="E12" s="52">
        <v>582400</v>
      </c>
      <c r="G12" s="115"/>
      <c r="H12" s="116"/>
    </row>
    <row r="13" spans="1:5" ht="17.25" customHeight="1" thickBot="1">
      <c r="A13" s="2"/>
      <c r="B13" s="55"/>
      <c r="D13" s="10" t="s">
        <v>2282</v>
      </c>
      <c r="E13" s="52">
        <v>6383873</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582316</v>
      </c>
    </row>
    <row r="18" spans="1:3" ht="15">
      <c r="A18" s="123"/>
      <c r="B18" s="49" t="s">
        <v>2267</v>
      </c>
      <c r="C18" s="61">
        <f>E11</f>
        <v>6383926</v>
      </c>
    </row>
    <row r="19" spans="1:2" ht="15">
      <c r="A19" s="3" t="s">
        <v>2063</v>
      </c>
      <c r="B19" s="29">
        <v>198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40</v>
      </c>
      <c r="D35" s="28" t="s">
        <v>2284</v>
      </c>
      <c r="E35" s="32">
        <v>60</v>
      </c>
    </row>
    <row r="36" spans="1:5" s="7" customFormat="1" ht="15" customHeight="1">
      <c r="A36" s="5" t="s">
        <v>2113</v>
      </c>
      <c r="B36" s="30">
        <v>42</v>
      </c>
      <c r="C36" s="6"/>
      <c r="D36" s="8" t="s">
        <v>2112</v>
      </c>
      <c r="E36" s="30">
        <v>58</v>
      </c>
    </row>
    <row r="37" spans="1:5" s="7" customFormat="1" ht="15" customHeight="1">
      <c r="A37" s="5" t="s">
        <v>2111</v>
      </c>
      <c r="B37" s="30">
        <v>2.5</v>
      </c>
      <c r="C37" s="6"/>
      <c r="D37" s="8" t="s">
        <v>2110</v>
      </c>
      <c r="E37" s="30">
        <v>2.8</v>
      </c>
    </row>
    <row r="38" spans="1:5" s="7" customFormat="1" ht="15" customHeight="1">
      <c r="A38" s="5" t="s">
        <v>2115</v>
      </c>
      <c r="B38" s="30">
        <v>25</v>
      </c>
      <c r="C38" s="6"/>
      <c r="D38" s="8" t="s">
        <v>2115</v>
      </c>
      <c r="E38" s="30">
        <v>7</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t="s">
        <v>5302</v>
      </c>
      <c r="C52" s="6"/>
      <c r="D52" s="12" t="s">
        <v>2098</v>
      </c>
      <c r="E52" s="31"/>
    </row>
    <row r="53" spans="1:5" s="15" customFormat="1" ht="15">
      <c r="A53" s="10" t="s">
        <v>2097</v>
      </c>
      <c r="B53" s="9">
        <v>4</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row>
    <row r="58" spans="1:5" s="15" customFormat="1" ht="15">
      <c r="A58" s="3" t="s">
        <v>2094</v>
      </c>
      <c r="B58" s="9">
        <v>4</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v>2</v>
      </c>
    </row>
    <row r="74" spans="1:5" s="15" customFormat="1" ht="15">
      <c r="A74" s="3" t="s">
        <v>2082</v>
      </c>
      <c r="B74" s="9">
        <v>4</v>
      </c>
      <c r="C74" s="6"/>
      <c r="D74" s="10" t="s">
        <v>2082</v>
      </c>
      <c r="E74" s="9">
        <v>3</v>
      </c>
    </row>
    <row r="75" spans="1:5" s="15" customFormat="1" ht="15">
      <c r="A75" s="3" t="s">
        <v>2081</v>
      </c>
      <c r="B75" s="9">
        <v>3</v>
      </c>
      <c r="C75" s="6"/>
      <c r="D75" s="10" t="s">
        <v>2081</v>
      </c>
      <c r="E75" s="9">
        <v>4</v>
      </c>
    </row>
    <row r="76" spans="1:5" s="15" customFormat="1" ht="15">
      <c r="A76" s="3" t="s">
        <v>2080</v>
      </c>
      <c r="B76" s="9">
        <v>3</v>
      </c>
      <c r="C76" s="6"/>
      <c r="D76" s="10" t="s">
        <v>2080</v>
      </c>
      <c r="E76" s="9">
        <v>3</v>
      </c>
    </row>
    <row r="77" spans="1:5" s="15" customFormat="1" ht="15">
      <c r="A77" s="3" t="s">
        <v>2079</v>
      </c>
      <c r="B77" s="9">
        <v>1</v>
      </c>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4</v>
      </c>
      <c r="C82" s="6"/>
      <c r="D82" s="10" t="s">
        <v>2076</v>
      </c>
      <c r="E82" s="9">
        <v>4</v>
      </c>
    </row>
    <row r="83" spans="1:5" s="15" customFormat="1" ht="15">
      <c r="A83" s="3" t="s">
        <v>2075</v>
      </c>
      <c r="B83" s="9">
        <v>2</v>
      </c>
      <c r="C83" s="6"/>
      <c r="D83" s="10" t="s">
        <v>2075</v>
      </c>
      <c r="E83" s="9">
        <v>2</v>
      </c>
    </row>
    <row r="84" spans="1:5" s="15" customFormat="1" ht="15">
      <c r="A84" s="3" t="s">
        <v>2074</v>
      </c>
      <c r="B84" s="9">
        <v>3</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1154</v>
      </c>
      <c r="B98" s="20" t="str">
        <f>IF(A98="NEWCOD",IF(ISBLANK(G98),"renseigner le champ 'Nouveau taxon'",G98),VLOOKUP(A98,'Ref Taxo'!A:B,2,FALSE))</f>
        <v>Microspora</v>
      </c>
      <c r="C98" s="21">
        <f>IF(A98="NEWCOD",IF(ISBLANK(H98),"NoCod",H98),VLOOKUP(A98,'Ref Taxo'!A:D,4,FALSE))</f>
        <v>1132</v>
      </c>
      <c r="D98" s="34">
        <v>0.01</v>
      </c>
      <c r="E98" s="35">
        <v>0.01</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35"/>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6.5</v>
      </c>
      <c r="E100" s="35">
        <v>0.4</v>
      </c>
      <c r="F100" s="35" t="s">
        <v>2290</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c r="E101" s="35">
        <v>0.01</v>
      </c>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v>0.01</v>
      </c>
      <c r="E102" s="35">
        <v>0.01</v>
      </c>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1.15</v>
      </c>
      <c r="E103" s="35"/>
      <c r="F103" s="35" t="s">
        <v>2290</v>
      </c>
      <c r="G103" s="79"/>
      <c r="H103" s="80"/>
    </row>
    <row r="104" spans="1:8" ht="15">
      <c r="A104" s="33" t="s">
        <v>196</v>
      </c>
      <c r="B104" s="20" t="str">
        <f>IF(A104="NEWCOD",IF(ISBLANK(G104),"renseigner le champ 'Nouveau taxon'",G104),VLOOKUP(A104,'Ref Taxo'!A:B,2,FALSE))</f>
        <v>Bryum</v>
      </c>
      <c r="C104" s="21">
        <f>IF(A104="NEWCOD",IF(ISBLANK(H104),"NoCod",H104),VLOOKUP(A104,'Ref Taxo'!A:D,4,FALSE))</f>
        <v>1272</v>
      </c>
      <c r="D104" s="34">
        <v>0.01</v>
      </c>
      <c r="E104" s="35">
        <v>0.05</v>
      </c>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0.3</v>
      </c>
      <c r="E105" s="35">
        <v>0.01</v>
      </c>
      <c r="F105" s="35" t="s">
        <v>2290</v>
      </c>
      <c r="G105" s="79"/>
      <c r="H105" s="80"/>
    </row>
    <row r="106" spans="1:8" ht="15">
      <c r="A106" s="33" t="s">
        <v>131</v>
      </c>
      <c r="B106" s="20" t="str">
        <f>IF(A106="NEWCOD",IF(ISBLANK(G106),"renseigner le champ 'Nouveau taxon'",G106),VLOOKUP(A106,'Ref Taxo'!A:B,2,FALSE))</f>
        <v>Didymodon tophaceus</v>
      </c>
      <c r="C106" s="21">
        <f>IF(A106="NEWCOD",IF(ISBLANK(H106),"NoCod",H106),VLOOKUP(A106,'Ref Taxo'!A:D,4,FALSE))</f>
        <v>19619</v>
      </c>
      <c r="D106" s="34">
        <v>0.1</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2</v>
      </c>
      <c r="E107" s="35">
        <v>4</v>
      </c>
      <c r="F107" s="35" t="s">
        <v>2290</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13.5</v>
      </c>
      <c r="E108" s="35">
        <v>2</v>
      </c>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0.05</v>
      </c>
      <c r="E109" s="35">
        <v>0.01</v>
      </c>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1.5</v>
      </c>
      <c r="E110" s="35">
        <v>0.01</v>
      </c>
      <c r="F110" s="35" t="s">
        <v>2290</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c r="E111" s="35">
        <v>0.01</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