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15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<sst xmlns="http://schemas.openxmlformats.org/spreadsheetml/2006/main" count="6485" uniqueCount="5303">
  <si>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</si>
  <si>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</si>
  <si>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</si>
  <si>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</si>
  <si>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</si>
  <si>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</si>
  <si>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</si>
  <si>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</si>
  <si>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</si>
  <si>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</si>
  <si>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</si>
  <si>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</si>
  <si>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</si>
  <si>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</si>
  <si>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</si>
  <si>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</si>
  <si>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</si>
  <si>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</si>
  <si>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</si>
  <si>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</si>
  <si>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</si>
  <si>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</si>
  <si>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</si>
  <si>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</si>
  <si>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</si>
  <si>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</si>
  <si>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</si>
  <si>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</si>
  <si>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</si>
  <si>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</si>
  <si>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</si>
  <si>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</si>
  <si>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</si>
  <si>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</si>
  <si>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</si>
  <si>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</si>
  <si>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</si>
  <si>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</si>
  <si>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</si>
  <si>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</si>
  <si>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</si>
  <si>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</si>
  <si>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</si>
  <si>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</si>
  <si>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</si>
  <si>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</si>
  <si>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</si>
  <si>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</si>
  <si>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</si>
  <si>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</si>
  <si>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</si>
  <si>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</si>
  <si>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</si>
  <si>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</si>
  <si>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</si>
  <si>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</si>
  <si>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</si>
  <si>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</si>
  <si>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</si>
  <si>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</si>
  <si>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</si>
  <si>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</si>
  <si>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</si>
  <si>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</si>
  <si>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</si>
  <si>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</si>
  <si>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</si>
  <si>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</si>
  <si>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</si>
  <si>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</si>
  <si>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</si>
  <si>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</si>
  <si>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</si>
  <si>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</si>
  <si>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</si>
  <si>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</si>
  <si>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</si>
  <si>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</si>
  <si>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</si>
  <si>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</si>
  <si>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</si>
  <si>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</si>
  <si>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</si>
  <si>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</si>
  <si>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</si>
  <si>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</si>
  <si>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</si>
  <si>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</si>
  <si>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</si>
  <si>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</si>
  <si>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</si>
  <si>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</si>
  <si>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</si>
  <si>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</si>
  <si>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</si>
  <si>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</si>
  <si>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</si>
  <si>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</si>
  <si>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</si>
  <si>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</si>
  <si>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</si>
  <si>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</si>
  <si>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</si>
  <si>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</si>
  <si>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</si>
  <si>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</si>
  <si>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</si>
  <si>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</si>
  <si>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</si>
  <si>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</si>
  <si>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</si>
  <si>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</si>
  <si>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</si>
  <si>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</si>
  <si>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</si>
  <si>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</si>
  <si>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</si>
  <si>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</si>
  <si>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</si>
  <si>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</si>
  <si>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</si>
  <si>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</si>
  <si>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</si>
  <si>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</si>
  <si>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</si>
  <si>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</si>
  <si>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</si>
  <si>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</si>
  <si>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</si>
  <si>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</si>
  <si>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</si>
  <si>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</si>
  <si>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</si>
  <si>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</si>
  <si>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</si>
  <si>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</si>
  <si>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</si>
  <si>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</si>
  <si>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</si>
  <si>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</si>
  <si>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</si>
  <si>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</si>
  <si>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</si>
  <si>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</si>
  <si>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</si>
  <si>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</si>
  <si>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</si>
  <si>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</si>
  <si>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</si>
  <si>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</si>
  <si>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</si>
  <si>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</si>
  <si>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</si>
  <si>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</si>
  <si>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</si>
  <si>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</si>
  <si>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</si>
  <si>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</si>
  <si>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</si>
  <si>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</si>
  <si>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</si>
  <si>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</si>
  <si>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</si>
  <si>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</si>
  <si>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</si>
  <si>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</si>
  <si>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</si>
  <si>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</si>
  <si>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</si>
  <si>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</si>
  <si>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</si>
  <si>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</si>
  <si>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</si>
  <si>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</si>
  <si>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</si>
  <si>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</si>
  <si>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</si>
  <si>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</si>
  <si>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</si>
  <si>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</si>
  <si>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</si>
  <si>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</si>
  <si>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</si>
  <si>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</si>
  <si>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</si>
  <si>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</si>
  <si>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</si>
  <si>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</si>
  <si>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</si>
  <si>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</si>
  <si>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</si>
  <si>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</si>
  <si>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</si>
  <si>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</si>
  <si>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</si>
  <si>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</si>
  <si>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</si>
  <si>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</si>
  <si>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</si>
  <si>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</si>
  <si>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</si>
  <si>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</si>
  <si>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</si>
  <si>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</si>
  <si>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</si>
  <si>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</si>
  <si>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</si>
  <si>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</si>
  <si>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</si>
  <si>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</si>
  <si>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</si>
  <si>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</si>
  <si>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</si>
  <si>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</si>
  <si>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</si>
  <si>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</si>
  <si>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</si>
  <si>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</si>
  <si>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</si>
  <si>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</si>
  <si>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</si>
  <si>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</si>
  <si>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</si>
  <si>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</si>
  <si>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</si>
  <si>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</si>
  <si>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</si>
  <si>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</si>
  <si>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</si>
  <si>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</si>
  <si>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</si>
  <si>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</si>
  <si>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</si>
  <si>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</si>
  <si>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</si>
  <si>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</si>
  <si>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</si>
  <si>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</si>
  <si>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</si>
  <si>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</si>
  <si>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</si>
  <si>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</si>
  <si>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</si>
  <si>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</si>
  <si>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</si>
  <si>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</si>
  <si>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</si>
  <si>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</si>
  <si>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</si>
  <si>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</si>
  <si>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</si>
  <si>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</si>
  <si>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</si>
  <si>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</si>
  <si>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</si>
  <si>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</si>
  <si>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</si>
  <si>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</si>
  <si>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</si>
  <si>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</si>
  <si>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</si>
  <si>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</si>
  <si>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</si>
  <si>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</si>
  <si>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</si>
  <si>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</si>
  <si>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</si>
  <si>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</si>
  <si>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</si>
  <si>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</si>
  <si>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</si>
  <si>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</si>
  <si>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</si>
  <si>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</si>
  <si>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</si>
  <si>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</si>
  <si>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</si>
  <si>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</si>
  <si>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</si>
  <si>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</si>
  <si>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</si>
  <si>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</si>
  <si>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</si>
  <si>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</si>
  <si>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</si>
  <si>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</si>
  <si>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</si>
  <si>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</si>
  <si>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</si>
  <si>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</si>
  <si>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</si>
  <si>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</si>
  <si>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</si>
  <si>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</si>
  <si>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</si>
  <si>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</si>
  <si>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</si>
  <si>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</si>
  <si>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</si>
  <si>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</si>
  <si>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</si>
  <si>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</si>
  <si>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</si>
  <si>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</si>
  <si>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</si>
  <si>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</si>
  <si>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</si>
  <si>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</si>
  <si>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</si>
  <si>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</si>
  <si>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</si>
  <si>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</si>
  <si>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</si>
  <si>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</si>
  <si>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</si>
  <si>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</si>
  <si>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</si>
  <si>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</si>
  <si>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</si>
  <si>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</si>
  <si>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</si>
  <si>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</si>
  <si>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</si>
  <si>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</si>
  <si>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</si>
  <si>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</si>
  <si>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</si>
  <si>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</si>
  <si>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</si>
  <si>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</si>
  <si>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</si>
  <si>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</si>
  <si>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</si>
  <si>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</si>
  <si>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</si>
  <si>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</si>
  <si>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</si>
  <si>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</si>
  <si>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</si>
  <si>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</si>
  <si>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</si>
  <si>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</si>
  <si>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</si>
  <si>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</si>
  <si>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</si>
  <si>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</si>
  <si>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</si>
  <si>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</si>
  <si>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</si>
  <si>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</si>
  <si>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</si>
  <si>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</si>
  <si>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</si>
  <si>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</si>
  <si>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</si>
  <si>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</si>
  <si>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</si>
  <si>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</si>
  <si>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</si>
  <si>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</si>
  <si>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</si>
  <si>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</si>
  <si>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</si>
  <si>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</si>
  <si>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</si>
  <si>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</si>
  <si>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</si>
  <si>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</si>
  <si>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</si>
  <si>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</si>
  <si>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</si>
  <si>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</si>
  <si>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</si>
  <si>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</si>
  <si>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</si>
  <si>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</si>
  <si>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</si>
  <si>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</si>
  <si>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</si>
  <si>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</si>
  <si>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</si>
  <si>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</si>
  <si>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</si>
  <si>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</si>
  <si>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</si>
  <si>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</si>
  <si>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</si>
  <si>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</si>
  <si>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</si>
  <si>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</si>
  <si>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</si>
  <si>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</si>
  <si>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</si>
  <si>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</si>
  <si>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</si>
  <si>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</si>
  <si>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</si>
  <si>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</si>
  <si>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</si>
  <si>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</si>
  <si>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</si>
  <si>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</si>
  <si>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</si>
  <si>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</si>
  <si>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</si>
  <si>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</si>
  <si>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</si>
  <si>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</si>
  <si>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</si>
  <si>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</si>
  <si>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</si>
  <si>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</si>
  <si>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</si>
  <si>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</si>
  <si>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</si>
  <si>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</si>
  <si>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</si>
  <si>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</si>
  <si>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</si>
  <si>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</si>
  <si>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</si>
  <si>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</si>
  <si>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</si>
  <si>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</si>
  <si>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</si>
  <si>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</si>
  <si>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</si>
  <si>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</si>
  <si>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</si>
  <si>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</si>
  <si>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</si>
  <si>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</si>
  <si>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</si>
  <si>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</si>
  <si>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</si>
  <si>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</si>
  <si>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</si>
  <si>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</si>
  <si>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</si>
  <si>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</si>
  <si>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</si>
  <si>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</si>
  <si>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</si>
  <si>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</si>
  <si>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</si>
  <si>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</si>
  <si>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</si>
  <si>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</si>
  <si>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</si>
  <si>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</si>
  <si>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</si>
  <si>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</si>
  <si>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</si>
  <si>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</si>
  <si>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</si>
  <si>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</si>
  <si>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</si>
  <si>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</si>
  <si>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</si>
  <si>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</si>
  <si>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</si>
  <si>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</si>
  <si>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</si>
  <si>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</si>
  <si>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</si>
  <si>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</si>
  <si>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</si>
  <si>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</si>
  <si>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</si>
  <si>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</si>
  <si>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</si>
  <si>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</si>
  <si>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</si>
  <si>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</si>
  <si>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</si>
  <si>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</si>
  <si>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</si>
  <si>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</si>
  <si>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</si>
  <si>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</si>
  <si>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</si>
  <si>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</si>
  <si>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</si>
  <si>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</si>
  <si>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</si>
  <si>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</si>
  <si>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</si>
  <si>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</si>
  <si>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</si>
  <si>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</si>
  <si>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</si>
  <si>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</si>
  <si>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</si>
  <si>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</si>
  <si>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</si>
  <si>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</si>
  <si>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</si>
  <si>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</si>
  <si>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</si>
  <si>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</si>
  <si>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</si>
  <si>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</si>
  <si>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</si>
  <si>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</si>
  <si>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</si>
  <si>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</si>
  <si>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</si>
  <si>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</si>
  <si>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</si>
  <si>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</si>
  <si>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</si>
  <si>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</si>
  <si>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</si>
  <si>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</si>
  <si>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</si>
  <si>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</si>
  <si>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</si>
  <si>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</si>
  <si>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</si>
  <si>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</si>
  <si>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</si>
  <si>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</si>
  <si>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</si>
  <si>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</si>
  <si>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</si>
  <si>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</si>
  <si>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</si>
  <si>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</si>
  <si>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</si>
  <si>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</si>
  <si>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</si>
  <si>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</si>
  <si>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</si>
  <si>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</si>
  <si>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</si>
  <si>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</si>
  <si>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</si>
  <si>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</si>
  <si>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</si>
  <si>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</si>
  <si>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</si>
  <si>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</si>
  <si>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</si>
  <si>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</si>
  <si>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</si>
  <si>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</si>
  <si>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</si>
  <si>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</si>
  <si>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</si>
  <si>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</si>
  <si>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</si>
  <si>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</si>
  <si>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</si>
  <si>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</si>
  <si>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</si>
  <si>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</si>
  <si>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</si>
  <si>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</si>
  <si>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</si>
  <si>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</si>
  <si>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</si>
  <si>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</si>
  <si>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</si>
  <si>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</si>
  <si>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</si>
  <si>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</si>
  <si>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</si>
  <si>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</si>
  <si>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</si>
  <si>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</si>
  <si>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</si>
  <si>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</si>
  <si>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</si>
  <si>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</si>
  <si>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</si>
  <si>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</si>
  <si>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</si>
  <si>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</si>
  <si>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</si>
  <si>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</si>
  <si>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</si>
  <si>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</si>
  <si>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</si>
  <si>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</si>
  <si>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</si>
  <si>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</si>
  <si>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</si>
  <si>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</si>
  <si>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</si>
  <si>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</si>
  <si>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</si>
  <si>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</si>
  <si>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</si>
  <si>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</si>
  <si>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</si>
  <si>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</si>
  <si>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</si>
  <si>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</si>
  <si>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</si>
  <si>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</si>
  <si>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</si>
  <si>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</si>
  <si>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</si>
  <si>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</si>
  <si>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</si>
  <si>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</si>
  <si>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</si>
  <si>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</si>
  <si>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</si>
  <si>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</si>
  <si>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</si>
  <si>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</si>
  <si>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</si>
  <si>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</si>
  <si>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</si>
  <si>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</si>
  <si>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</si>
  <si>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</si>
  <si>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</si>
  <si>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</si>
  <si>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</si>
  <si>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</si>
  <si>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</si>
  <si>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</si>
  <si>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</si>
  <si>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</si>
  <si>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</si>
  <si>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</si>
  <si>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</si>
  <si>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</si>
  <si>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</si>
  <si>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</si>
  <si>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</si>
  <si>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</si>
  <si>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</si>
  <si>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</si>
  <si>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</si>
  <si>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</si>
  <si>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</si>
  <si>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</si>
  <si>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</si>
  <si>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</si>
  <si>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</si>
  <si>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</si>
  <si>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</si>
  <si>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</si>
  <si>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</si>
  <si>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</si>
  <si>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</si>
  <si>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</si>
  <si>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</si>
  <si>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</si>
  <si>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</si>
  <si>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</si>
  <si>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</si>
  <si>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</si>
  <si>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</si>
  <si>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</si>
  <si>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</si>
  <si>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</si>
  <si>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</si>
  <si>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</si>
  <si>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</si>
  <si>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</si>
  <si>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</si>
  <si>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</si>
  <si>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</si>
  <si>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</si>
  <si>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</si>
  <si>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</si>
  <si>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</si>
  <si>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</si>
  <si>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</si>
  <si>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</si>
  <si>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</si>
  <si>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</si>
  <si>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</si>
  <si>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</si>
  <si>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</si>
  <si>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</si>
  <si>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</si>
  <si>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</si>
  <si>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</si>
  <si>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</si>
  <si>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</si>
  <si>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</si>
  <si>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</si>
  <si>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</si>
  <si>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</si>
  <si>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</si>
  <si>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</si>
  <si>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</si>
  <si>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</si>
  <si>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</si>
  <si>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</si>
  <si>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</si>
  <si>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</si>
  <si>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</si>
  <si>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</si>
  <si>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</si>
  <si>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</si>
  <si>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</si>
  <si>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</si>
  <si>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</si>
  <si>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</si>
  <si>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</si>
  <si>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</si>
  <si>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</si>
  <si>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</si>
  <si>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</si>
  <si>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</si>
  <si>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</si>
  <si>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</si>
  <si>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</si>
  <si>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</si>
  <si>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</si>
  <si>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</si>
  <si>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</si>
  <si>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</si>
  <si>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</si>
  <si>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</si>
  <si>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</si>
  <si>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</si>
  <si>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</si>
  <si>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</si>
  <si>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</si>
  <si>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</si>
  <si>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</si>
  <si>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</si>
  <si>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</si>
  <si>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</si>
  <si>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</si>
  <si>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</si>
  <si>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</si>
  <si>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</si>
  <si>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</si>
  <si>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</si>
  <si>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</si>
  <si>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</si>
  <si>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</si>
  <si>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</si>
  <si>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</si>
  <si>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</si>
  <si>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</si>
  <si>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</si>
  <si>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</si>
  <si>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</si>
  <si>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</si>
  <si>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</si>
  <si>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</si>
  <si>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</si>
  <si>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</si>
  <si>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</si>
  <si>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</si>
  <si>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</si>
  <si>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</si>
  <si>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</si>
  <si>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</si>
  <si>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</si>
  <si>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</si>
  <si>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</si>
  <si>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</si>
  <si>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</si>
  <si>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</si>
  <si>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</si>
  <si>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</si>
  <si>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</si>
  <si>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</si>
  <si>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</si>
  <si>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</si>
  <si>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</si>
  <si>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</si>
  <si>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</si>
  <si>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</si>
  <si>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</si>
  <si>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</si>
  <si>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</si>
  <si>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</si>
  <si>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</si>
  <si>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</si>
  <si>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</si>
  <si>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</si>
  <si>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</si>
  <si>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</si>
  <si>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</si>
  <si>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</si>
  <si>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</si>
  <si>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</si>
  <si>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</si>
  <si>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</si>
  <si>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</si>
  <si>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</si>
  <si>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</si>
  <si>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</si>
  <si>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</si>
  <si>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</si>
  <si>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</si>
  <si>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</si>
  <si>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</si>
  <si>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</si>
  <si>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</si>
  <si>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</si>
  <si>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</si>
  <si>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</si>
  <si>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</si>
  <si>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</si>
  <si>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</si>
  <si>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</si>
  <si>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</si>
  <si>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</si>
  <si>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</si>
  <si>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</si>
  <si>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</si>
  <si>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</si>
  <si>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</si>
  <si>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</si>
  <si>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</si>
  <si>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</si>
  <si>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</si>
  <si>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</si>
  <si>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</si>
  <si>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</si>
  <si>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</si>
  <si>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</si>
  <si>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</si>
  <si>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</si>
  <si>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</si>
  <si>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</si>
  <si>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</si>
  <si>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</si>
  <si>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</si>
  <si>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</si>
  <si>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</si>
  <si>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</si>
  <si>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</si>
  <si>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</si>
  <si>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</si>
  <si>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</si>
  <si>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</si>
  <si>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</si>
  <si>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</si>
  <si>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</si>
  <si>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</si>
  <si>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</si>
  <si>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</si>
  <si>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</si>
  <si>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</si>
  <si>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</si>
  <si>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</si>
  <si>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</si>
  <si>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</si>
  <si>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</si>
  <si>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</si>
  <si>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</si>
  <si>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</si>
  <si>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</si>
  <si>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</si>
  <si>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</si>
  <si>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</si>
  <si>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</si>
  <si>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</si>
  <si>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</si>
  <si>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</si>
  <si>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</si>
  <si>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</si>
  <si>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</si>
  <si>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</si>
  <si>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</si>
  <si>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</si>
  <si>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</si>
  <si>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</si>
  <si>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</si>
  <si>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</si>
  <si>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</si>
  <si>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</si>
  <si>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</si>
  <si>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</si>
  <si>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</si>
  <si>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</si>
  <si>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</si>
  <si>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</si>
  <si>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</si>
  <si>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</si>
  <si>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</si>
  <si>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</si>
  <si>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</si>
  <si>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</si>
  <si>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</si>
  <si>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</si>
  <si>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</si>
  <si>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</si>
  <si>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</si>
  <si>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</si>
  <si>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</si>
  <si>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</si>
  <si>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</si>
  <si>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</si>
  <si>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</si>
  <si>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</si>
  <si>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</si>
  <si>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</si>
  <si>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</si>
  <si>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</si>
  <si>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</si>
  <si>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</si>
  <si>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</si>
  <si>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</si>
  <si>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</si>
  <si>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</si>
  <si>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</si>
  <si>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</si>
  <si>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</si>
  <si>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</si>
  <si>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</si>
  <si>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</si>
  <si>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</si>
  <si>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</si>
  <si>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</si>
  <si>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</si>
  <si>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</si>
  <si>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</si>
  <si>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</si>
  <si>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</si>
  <si>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</si>
  <si>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</si>
  <si>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</si>
  <si>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</si>
  <si>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</si>
  <si>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</si>
  <si>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</si>
  <si>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</si>
  <si>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</si>
  <si>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</si>
  <si>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</si>
  <si>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</si>
  <si>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</si>
  <si>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</si>
  <si>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</si>
  <si>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</si>
  <si>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</si>
  <si>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</si>
  <si>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</si>
  <si>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</si>
  <si>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</si>
  <si>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</si>
  <si>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</si>
  <si>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</si>
  <si>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</si>
  <si>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</si>
  <si>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</si>
  <si>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</si>
  <si>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</si>
  <si>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</si>
  <si>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</si>
  <si>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</si>
  <si>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</si>
  <si>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</si>
  <si>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</si>
  <si>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</si>
  <si>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</si>
  <si>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</si>
  <si>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</si>
  <si>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</si>
  <si>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</si>
  <si>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</si>
  <si>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</si>
  <si>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</si>
  <si>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</si>
  <si>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</si>
  <si>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</si>
  <si>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</si>
  <si>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</si>
  <si>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</si>
  <si>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</si>
  <si>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</si>
  <si>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</si>
  <si>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</si>
  <si>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</si>
  <si>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</si>
  <si>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</si>
  <si>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</si>
  <si>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</si>
  <si>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</si>
  <si>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</si>
  <si>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</si>
  <si>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</si>
  <si>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</si>
  <si>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</si>
  <si>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</si>
  <si>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</si>
  <si>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</si>
  <si>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</si>
  <si>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</si>
  <si>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</si>
  <si>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</si>
  <si>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</si>
  <si>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</si>
  <si>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</si>
  <si>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</si>
  <si>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</si>
  <si>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</si>
  <si>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</si>
  <si>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</si>
  <si>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</si>
  <si>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</si>
  <si>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</si>
  <si>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</si>
  <si>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</si>
  <si>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</si>
  <si>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</si>
  <si>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</si>
  <si>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</si>
  <si>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</si>
  <si>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</si>
  <si>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</si>
  <si>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</si>
  <si>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</si>
  <si>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</si>
  <si>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</si>
  <si>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</si>
  <si>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</si>
  <si>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</si>
  <si>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</si>
  <si>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</si>
  <si>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</si>
  <si>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</si>
  <si>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</si>
  <si>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</si>
  <si>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</si>
  <si>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</si>
  <si>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</si>
  <si>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</si>
  <si>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</si>
  <si>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</si>
  <si>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</si>
  <si>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</si>
  <si>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</si>
  <si>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</si>
  <si>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</si>
  <si>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</si>
  <si>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</si>
  <si>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</si>
  <si>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</si>
  <si>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</si>
  <si>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</si>
  <si>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</si>
  <si>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</si>
  <si>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</si>
  <si>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</si>
  <si>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</si>
  <si>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</si>
  <si>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</si>
  <si>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</si>
  <si>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</si>
  <si>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</si>
  <si>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</si>
  <si>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</si>
  <si>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</si>
  <si>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</si>
  <si>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</si>
  <si>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</si>
  <si>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</si>
  <si>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</si>
  <si>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</si>
  <si>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</si>
  <si>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</si>
  <si>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</si>
  <si>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</si>
  <si>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</si>
  <si>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</si>
  <si>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</si>
  <si>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</si>
  <si>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</si>
  <si>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</si>
  <si>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</si>
  <si>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</si>
  <si>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</si>
  <si>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</si>
  <si>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</si>
  <si>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</si>
  <si>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</si>
  <si>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</si>
  <si>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</si>
  <si>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</si>
  <si>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</si>
  <si>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</si>
  <si>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</si>
  <si>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</si>
  <si>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</si>
  <si>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</si>
  <si>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</si>
  <si>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</si>
  <si>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</si>
  <si>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</si>
  <si>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</si>
  <si>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</si>
  <si>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</si>
  <si>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</si>
  <si>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</si>
  <si>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</si>
  <si>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</si>
  <si>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</si>
  <si>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</si>
  <si>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</si>
  <si>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</si>
  <si>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</si>
  <si>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</si>
  <si>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</si>
  <si>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</si>
  <si>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</si>
  <si>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</si>
  <si>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</si>
  <si>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</si>
  <si>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</si>
  <si>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</si>
  <si>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</si>
  <si>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</si>
  <si>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</si>
  <si>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</si>
  <si>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</si>
  <si>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</si>
  <si>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</si>
  <si>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</si>
  <si>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</si>
  <si>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</si>
  <si>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</si>
  <si>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</si>
  <si>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</si>
  <si>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</si>
  <si>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</si>
  <si>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</si>
  <si>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</si>
  <si>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</si>
  <si>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</si>
  <si>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</si>
  <si>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</si>
  <si>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</si>
  <si>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</si>
  <si>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</si>
  <si>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</si>
  <si>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</si>
  <si>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</si>
  <si>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</si>
  <si>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</si>
  <si>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</si>
  <si>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</si>
  <si>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</si>
  <si>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</si>
  <si>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</si>
  <si>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</si>
  <si>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</si>
  <si>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</si>
  <si>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</si>
  <si>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</si>
  <si>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</si>
  <si>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</si>
  <si>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</si>
  <si>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</si>
  <si>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</si>
  <si>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</si>
  <si>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</si>
  <si>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</si>
  <si>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</si>
  <si>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</si>
  <si>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</si>
  <si>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</si>
  <si>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</si>
  <si>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</si>
  <si>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</si>
  <si>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</si>
  <si>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</si>
  <si>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</si>
  <si>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</si>
  <si>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</si>
  <si>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</si>
  <si>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</si>
  <si>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</si>
  <si>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</si>
  <si>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</si>
  <si>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</si>
  <si>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</si>
  <si>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</si>
  <si>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</si>
  <si>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</si>
  <si>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</si>
  <si>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</si>
  <si>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</si>
  <si>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</si>
  <si>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</si>
  <si>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</si>
  <si>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</si>
  <si>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</si>
  <si>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</si>
  <si>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</si>
  <si>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</si>
  <si>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</si>
  <si>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</si>
  <si>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</si>
  <si>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</si>
  <si>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</si>
  <si>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</si>
  <si>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</si>
  <si>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</si>
  <si>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</si>
  <si>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</si>
  <si>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</si>
  <si>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</si>
  <si>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</si>
  <si>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</si>
  <si>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</si>
  <si>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</si>
  <si>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</si>
  <si>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</si>
  <si>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</si>
  <si>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</si>
  <si>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</si>
  <si>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</si>
  <si>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</si>
  <si>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</si>
  <si>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</si>
  <si>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</si>
  <si>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</si>
  <si>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</si>
  <si>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</si>
  <si>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</si>
  <si>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</si>
  <si>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</si>
  <si>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</si>
  <si>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</si>
  <si>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</si>
  <si>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</si>
  <si>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</si>
  <si>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</si>
  <si>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</si>
  <si>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</si>
  <si>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</si>
  <si>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</si>
  <si>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</si>
  <si>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</si>
  <si>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</si>
  <si>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</si>
  <si>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</si>
  <si>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</si>
  <si>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</si>
  <si>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</si>
  <si>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</si>
  <si>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</si>
  <si>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</si>
  <si>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</si>
  <si>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</si>
  <si>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</si>
  <si>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</si>
  <si>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</si>
  <si>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</si>
  <si>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</si>
  <si>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</si>
  <si>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</si>
  <si>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</si>
  <si>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</si>
  <si>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</si>
  <si>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</si>
  <si>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</si>
  <si>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</si>
  <si>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</si>
  <si>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</si>
  <si>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</si>
  <si>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</si>
  <si>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</si>
  <si>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</si>
  <si>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</si>
  <si>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</si>
  <si>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</si>
  <si>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</si>
  <si>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</si>
  <si>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</si>
  <si>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</si>
  <si>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</si>
  <si>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</si>
  <si>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</si>
  <si>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</si>
  <si>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</si>
  <si>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</si>
  <si>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</si>
  <si>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</si>
  <si>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</si>
  <si>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</si>
  <si>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</si>
  <si>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</si>
  <si>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</si>
  <si>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</si>
  <si>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</si>
  <si>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</si>
  <si>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</si>
  <si>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</si>
  <si>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</si>
  <si>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</si>
  <si>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</si>
  <si>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</si>
  <si>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</si>
  <si>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</si>
  <si>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</si>
  <si>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</si>
  <si>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</si>
  <si>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</si>
  <si>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</si>
  <si>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</si>
  <si>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</si>
  <si>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</si>
  <si>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</si>
  <si>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</si>
  <si>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</si>
  <si>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</si>
  <si>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</si>
  <si>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</si>
  <si>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</si>
  <si>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</si>
  <si>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</si>
  <si>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</si>
  <si>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</si>
  <si>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</si>
  <si>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</si>
  <si>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</si>
  <si>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</si>
  <si>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</si>
  <si>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</si>
  <si>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</si>
  <si>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</si>
  <si>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</si>
  <si>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</si>
  <si>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</si>
  <si>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</si>
  <si>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</si>
  <si>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</si>
  <si>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</si>
  <si>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</si>
  <si>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</si>
  <si>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</si>
  <si>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</si>
  <si>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</si>
  <si>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</si>
  <si>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</si>
  <si>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</si>
  <si>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</si>
  <si>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</si>
  <si>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</si>
  <si>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</si>
  <si>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</si>
  <si>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</si>
  <si>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</si>
  <si>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</si>
  <si>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</si>
  <si>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</si>
  <si>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</si>
  <si>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</si>
  <si>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</si>
  <si>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</si>
  <si>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</si>
  <si>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</si>
  <si>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</si>
  <si>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</si>
  <si>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</si>
  <si>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</si>
  <si>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</si>
  <si>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</si>
  <si>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</si>
  <si>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</si>
  <si>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</si>
  <si>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</si>
  <si>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</si>
  <si>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</si>
  <si>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</si>
  <si>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</si>
  <si>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</si>
  <si>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</si>
  <si>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</si>
  <si>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</si>
  <si>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</si>
  <si>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</si>
  <si>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</si>
  <si>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</si>
  <si>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</si>
  <si>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</si>
  <si>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</si>
  <si>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</si>
  <si>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</si>
  <si>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</si>
  <si>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</si>
  <si>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</si>
  <si>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</si>
  <si>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</si>
  <si>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</si>
  <si>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</si>
  <si>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</si>
  <si>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</si>
  <si>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</si>
  <si>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</si>
  <si>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</si>
  <si>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</si>
  <si>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</si>
  <si>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</si>
  <si>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</si>
  <si>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</si>
  <si>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</si>
  <si>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</si>
  <si>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</si>
  <si>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</si>
  <si>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</si>
  <si>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</si>
  <si>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</si>
  <si>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</si>
  <si>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</si>
  <si>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</si>
  <si>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</si>
  <si>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</si>
  <si>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</si>
  <si>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</si>
  <si>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</si>
  <si>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</si>
  <si>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</si>
  <si>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</si>
  <si>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</si>
  <si>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</si>
  <si>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</si>
  <si>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</si>
  <si>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</si>
  <si>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</si>
  <si>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</si>
  <si>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</si>
  <si>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</si>
  <si>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</si>
  <si>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</si>
  <si>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</si>
  <si>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</si>
  <si>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</si>
  <si>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</si>
  <si>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</si>
  <si>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</si>
  <si>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</si>
  <si>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</si>
  <si>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</si>
  <si>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</si>
  <si>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</si>
  <si>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</si>
  <si>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</si>
  <si>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</si>
  <si>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</si>
  <si>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</si>
  <si>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</si>
  <si>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</si>
  <si>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</si>
  <si>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</si>
  <si>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</si>
  <si>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</si>
  <si>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</si>
  <si>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</si>
  <si>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</si>
  <si>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</si>
  <si>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</si>
  <si>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</si>
  <si>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</si>
  <si>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</si>
  <si>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</si>
  <si>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</si>
  <si>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</si>
  <si>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</si>
  <si>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</si>
  <si>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</si>
  <si>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</si>
  <si>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</si>
  <si>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</si>
  <si>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</si>
  <si>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</si>
  <si>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</si>
  <si>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</si>
  <si>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</si>
  <si>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</si>
  <si>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</si>
  <si>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</si>
  <si>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</si>
  <si>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</si>
  <si>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</si>
  <si>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</si>
  <si>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</si>
  <si>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</si>
  <si>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</si>
  <si>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</si>
  <si>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</si>
  <si>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</si>
  <si>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</si>
  <si>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</si>
  <si>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</si>
  <si>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</si>
  <si>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</si>
  <si>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</si>
  <si>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</si>
  <si>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</si>
  <si>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</si>
  <si>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</si>
  <si>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</si>
  <si>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</si>
  <si>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</si>
  <si>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</si>
  <si>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</si>
  <si>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</si>
  <si>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</si>
  <si>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</si>
  <si>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</si>
  <si>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</si>
  <si>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</si>
  <si>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</si>
  <si>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</si>
  <si>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</si>
  <si>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</si>
  <si>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</si>
  <si>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</si>
  <si>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</si>
  <si>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</si>
  <si>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</si>
  <si>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</si>
  <si>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</si>
  <si>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</si>
  <si>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</si>
  <si>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</si>
  <si>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</si>
  <si>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</si>
  <si>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</si>
  <si>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</si>
  <si>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</si>
  <si>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</si>
  <si>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</si>
  <si>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</si>
  <si>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</si>
  <si>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</si>
  <si>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</si>
  <si>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</si>
  <si>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</si>
  <si>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</si>
  <si>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</si>
  <si>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</si>
  <si>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</si>
  <si>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</si>
  <si>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</si>
  <si>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</si>
  <si>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</si>
  <si>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</si>
  <si>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</si>
  <si>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</si>
  <si>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</si>
  <si>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</si>
  <si>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</si>
  <si>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</si>
  <si>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</si>
  <si>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</si>
  <si>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</si>
  <si>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</si>
  <si>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</si>
  <si>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</si>
  <si>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</si>
  <si>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</si>
  <si>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</si>
  <si>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</si>
  <si>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</si>
  <si>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</si>
  <si>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</si>
  <si>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</si>
  <si>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</si>
  <si>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</si>
  <si>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</si>
  <si>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</si>
  <si>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</si>
  <si>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</si>
  <si>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</si>
  <si>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</si>
  <si>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</si>
  <si>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</si>
  <si>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</si>
  <si>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</si>
  <si>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</si>
  <si>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</si>
  <si>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</si>
  <si>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</si>
  <si>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</si>
  <si>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</si>
  <si>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</si>
  <si>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</si>
  <si>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</si>
  <si>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</si>
  <si>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</si>
  <si>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</si>
  <si>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</si>
  <si>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</si>
  <si>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</si>
  <si>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</si>
  <si>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</si>
  <si>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</si>
  <si>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</si>
  <si>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</si>
  <si>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</si>
  <si>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</si>
  <si>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</si>
  <si>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</si>
  <si>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</si>
  <si>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</si>
  <si>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</si>
  <si>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</si>
  <si>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</si>
  <si>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</si>
  <si>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</si>
  <si>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</si>
  <si>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</si>
  <si>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</si>
  <si>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</si>
  <si>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</si>
  <si>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</si>
  <si>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</si>
  <si>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</si>
  <si>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</si>
  <si>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</si>
  <si>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</si>
  <si>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</si>
  <si>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</si>
  <si>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</si>
  <si>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</si>
  <si>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</si>
  <si>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</si>
  <si>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</si>
  <si>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</si>
  <si>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</si>
  <si>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</si>
  <si>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</si>
  <si>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</si>
  <si>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</si>
  <si>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</si>
  <si>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</si>
  <si>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</si>
  <si>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</si>
  <si>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</si>
  <si>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</si>
  <si>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</si>
  <si>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</si>
  <si>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</si>
  <si>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</si>
  <si>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</si>
  <si>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</si>
  <si>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</si>
  <si>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</si>
  <si>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</si>
  <si>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</si>
  <si>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</si>
  <si>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</si>
  <si>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</si>
  <si>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</si>
  <si>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</si>
  <si>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</si>
  <si>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</si>
  <si>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</si>
  <si>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</si>
  <si>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</si>
  <si>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</si>
  <si>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</si>
  <si>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</si>
  <si>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</si>
  <si>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</si>
  <si>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</si>
  <si>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</si>
  <si>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</si>
  <si>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</si>
  <si>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</si>
  <si>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</si>
  <si>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</si>
  <si>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</si>
  <si>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</si>
  <si>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</si>
  <si>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</si>
  <si>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</si>
  <si>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</si>
  <si>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</si>
  <si>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</si>
  <si>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</si>
  <si>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</si>
  <si>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</si>
  <si>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</si>
  <si>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</si>
  <si>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</si>
  <si>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</si>
  <si>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</si>
  <si>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</si>
  <si>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</si>
  <si>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</si>
  <si>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</si>
  <si>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</si>
  <si>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</si>
  <si>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</si>
  <si>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</si>
  <si>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</si>
  <si>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</si>
  <si>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</si>
  <si>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</si>
  <si>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</si>
  <si>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</si>
  <si>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</si>
  <si>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</si>
  <si>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</si>
  <si>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</si>
  <si>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</si>
  <si>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</si>
  <si>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</si>
  <si>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</si>
  <si>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</si>
  <si>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</si>
  <si>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</si>
  <si>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</si>
  <si>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</si>
  <si>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</si>
  <si>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</si>
  <si>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</si>
  <si>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</si>
  <si>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</si>
  <si>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</si>
  <si>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</si>
  <si>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</si>
  <si>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</si>
  <si>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</si>
  <si>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</si>
  <si>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</si>
  <si>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</si>
  <si>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</si>
  <si>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</si>
  <si>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</si>
  <si>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</si>
  <si>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</si>
  <si>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</si>
  <si>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</si>
  <si>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</si>
  <si>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</si>
  <si>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</si>
  <si>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</si>
  <si>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</si>
  <si>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</si>
  <si>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</si>
  <si>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</si>
  <si>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</si>
  <si>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</si>
  <si>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</si>
  <si>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</si>
  <si>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</si>
  <si>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</si>
  <si>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</si>
  <si>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</si>
  <si>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</si>
  <si>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</si>
  <si>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</si>
  <si>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</si>
  <si>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</si>
  <si>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</si>
  <si>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</si>
  <si>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</si>
  <si>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</si>
  <si>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</si>
  <si>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</si>
  <si>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</si>
  <si>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</si>
  <si>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</si>
  <si>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</si>
  <si>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</si>
  <si>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</si>
  <si>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</si>
  <si>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</si>
  <si>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</si>
  <si>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</si>
  <si>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</si>
  <si>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</si>
  <si>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</si>
  <si>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</si>
  <si>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</si>
  <si>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</si>
  <si>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</si>
  <si>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</si>
  <si>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</si>
  <si>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</si>
  <si>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</si>
  <si>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</si>
  <si>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</si>
  <si>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</si>
  <si>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</si>
  <si>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</si>
  <si>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</si>
  <si>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</si>
  <si>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</si>
  <si>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</si>
  <si>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</si>
  <si>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</si>
  <si>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</si>
  <si>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</si>
  <si>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</si>
  <si>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</si>
  <si>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</si>
  <si>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</si>
  <si>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</si>
  <si>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</si>
  <si>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</si>
  <si>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</si>
  <si>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</si>
  <si>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</si>
  <si>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</si>
  <si>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</si>
  <si>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</si>
  <si>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</si>
  <si>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</si>
  <si>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</si>
  <si>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</si>
  <si>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</si>
  <si>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</si>
  <si>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</si>
  <si>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</si>
  <si>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</si>
  <si>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</si>
  <si>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</si>
  <si>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</si>
  <si>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</si>
  <si>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</si>
  <si>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</si>
  <si>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</si>
  <si>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</si>
  <si>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</si>
  <si>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</si>
  <si>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</si>
  <si>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</si>
  <si>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</si>
  <si>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</si>
  <si>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</si>
  <si>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</si>
  <si>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</si>
  <si>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</si>
  <si>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</si>
  <si>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</si>
  <si>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</si>
  <si>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</si>
  <si>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</si>
  <si>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</si>
  <si>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</si>
  <si>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</si>
  <si>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</si>
  <si>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</si>
  <si>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</si>
  <si>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</si>
  <si>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</si>
  <si>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</si>
  <si>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</si>
  <si>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</si>
  <si>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</si>
  <si>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</si>
  <si>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</si>
  <si>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</si>
  <si>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</si>
  <si>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</si>
  <si>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</si>
  <si>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</si>
  <si>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</si>
  <si>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</si>
  <si>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</si>
  <si>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</si>
  <si>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</si>
  <si>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</si>
  <si>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</si>
  <si>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</si>
  <si>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</si>
  <si>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</si>
  <si>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</si>
  <si>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</si>
  <si>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</si>
  <si>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</si>
  <si>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</si>
  <si>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</si>
  <si>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</si>
  <si>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</si>
  <si>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</si>
  <si>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</si>
  <si>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</si>
  <si>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</si>
  <si>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</si>
  <si>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</si>
  <si>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</si>
  <si>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</si>
  <si>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</si>
  <si>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</si>
  <si>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</si>
  <si>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</si>
  <si>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</si>
  <si>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</si>
  <si>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</si>
  <si>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</si>
  <si>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</si>
  <si>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</si>
  <si>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</si>
  <si>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</si>
  <si>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</si>
  <si>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</si>
  <si>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</si>
  <si>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</si>
  <si>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</si>
  <si>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</si>
  <si>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</si>
  <si>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</si>
  <si>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</si>
  <si>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</si>
  <si>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</si>
  <si>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</si>
  <si>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</si>
  <si>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</si>
  <si>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</si>
  <si>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</si>
  <si>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</si>
  <si>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</si>
  <si>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</si>
  <si>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</si>
  <si>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</si>
  <si>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</si>
  <si>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</si>
  <si>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</si>
  <si>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</si>
  <si>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</si>
  <si>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</si>
  <si>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</si>
  <si>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</si>
  <si>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</si>
  <si>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</si>
  <si>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</si>
  <si>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</si>
  <si>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</si>
  <si>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</si>
  <si>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</si>
  <si>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</si>
  <si>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</si>
  <si>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</si>
  <si>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</si>
  <si>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</si>
  <si>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</si>
  <si>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</si>
  <si>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</si>
  <si>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</si>
  <si>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</si>
  <si>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</si>
  <si>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</si>
  <si>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</si>
  <si>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</si>
  <si>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</si>
  <si>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</si>
  <si>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</si>
  <si>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</si>
  <si>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</si>
  <si>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</si>
  <si>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</si>
  <si>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</si>
  <si>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</si>
  <si>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</si>
  <si>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</si>
  <si>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</si>
  <si>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</si>
  <si>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</si>
  <si>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</si>
  <si>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</si>
  <si>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</si>
  <si>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</si>
  <si>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</si>
  <si>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</si>
  <si>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</si>
  <si>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</si>
  <si>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</si>
  <si>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</si>
  <si>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</si>
  <si>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</si>
  <si>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</si>
  <si>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</si>
  <si>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</si>
  <si>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</si>
  <si>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</si>
  <si>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</si>
  <si>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</si>
  <si>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</si>
  <si>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</si>
  <si>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</si>
  <si>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</si>
  <si>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</si>
  <si>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</si>
  <si>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</si>
  <si>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</si>
  <si>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</si>
  <si>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</si>
  <si>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</si>
  <si>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</si>
  <si>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</si>
  <si>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</si>
  <si>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</si>
  <si>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</si>
  <si>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</si>
  <si>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</si>
  <si>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</si>
  <si>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</si>
  <si>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</si>
  <si>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</si>
  <si>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</si>
  <si>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</si>
  <si>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</si>
  <si>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</si>
  <si>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</si>
  <si>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</si>
  <si>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</si>
  <si>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</si>
  <si>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</si>
  <si>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</si>
  <si>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</si>
  <si>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</si>
  <si>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</si>
  <si>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</si>
  <si>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</si>
  <si>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</si>
  <si>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</si>
  <si>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</si>
  <si>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</si>
  <si>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</si>
  <si>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</si>
  <si>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</si>
  <si>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</si>
  <si>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</si>
  <si>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</si>
  <si>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</si>
  <si>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</si>
  <si>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</si>
  <si>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</si>
  <si>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</si>
  <si>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</si>
  <si>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</si>
  <si>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</si>
  <si>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</si>
  <si>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</si>
  <si>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</si>
  <si>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</si>
  <si>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</si>
  <si>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</si>
  <si>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</si>
  <si>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</si>
  <si>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</si>
  <si>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</si>
  <si>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</si>
  <si>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</si>
  <si>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</si>
  <si>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</si>
  <si>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</si>
  <si>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</si>
  <si>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</si>
  <si>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</si>
  <si>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</si>
  <si>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</si>
  <si>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</si>
  <si>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</si>
  <si>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</si>
  <si>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</si>
  <si>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</si>
  <si>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</si>
  <si>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</si>
  <si>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</si>
  <si>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</si>
  <si>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</si>
  <si>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</si>
  <si>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</si>
  <si>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</si>
  <si>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</si>
  <si>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</si>
  <si>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</si>
  <si>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</si>
  <si>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</si>
  <si>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</si>
  <si>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</si>
  <si>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</si>
  <si>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</si>
  <si>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</si>
  <si>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</si>
  <si>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</si>
  <si>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</si>
  <si>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</si>
  <si>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</si>
  <si>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</si>
  <si>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</si>
  <si>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</si>
  <si>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</si>
  <si>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</si>
  <si>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</si>
  <si>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</si>
  <si>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</si>
  <si>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</si>
  <si>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</si>
  <si>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</si>
  <si>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</si>
  <si>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</si>
  <si>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</si>
  <si>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</si>
  <si>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</si>
  <si>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</si>
  <si>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</si>
  <si>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</si>
  <si>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</si>
  <si>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</si>
  <si>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</si>
  <si>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</si>
  <si>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</si>
  <si>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</si>
  <si>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</si>
  <si>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</si>
  <si>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</si>
  <si>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</si>
  <si>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</si>
  <si>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</si>
  <si>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</si>
  <si>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</si>
  <si>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</si>
  <si>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</si>
  <si>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</si>
  <si>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</si>
  <si>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</si>
  <si>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</si>
  <si>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</si>
  <si>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</si>
  <si>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</si>
  <si>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</si>
  <si>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</si>
  <si>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</si>
  <si>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</si>
  <si>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</si>
  <si>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</si>
  <si>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</si>
  <si>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</si>
  <si>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</si>
  <si>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</si>
  <si>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</si>
  <si>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</si>
  <si>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</si>
  <si>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</si>
  <si>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</si>
  <si>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</si>
  <si>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</si>
  <si>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</si>
  <si>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</si>
  <si>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</si>
  <si>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</si>
  <si>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</si>
  <si>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</si>
  <si>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</si>
  <si>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</si>
  <si>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</si>
  <si>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</si>
  <si>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</si>
  <si>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</si>
  <si>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</si>
  <si>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</si>
  <si>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</si>
  <si>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</si>
  <si>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</si>
  <si>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</si>
  <si>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</si>
  <si>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</si>
  <si>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</si>
  <si>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</si>
  <si>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</si>
  <si>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</si>
  <si>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</si>
  <si>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</si>
  <si>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</si>
  <si>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</si>
  <si>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</si>
  <si>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</si>
  <si>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</si>
  <si>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</si>
  <si>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</si>
  <si>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</si>
  <si>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</si>
  <si>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</si>
  <si>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</si>
  <si>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</si>
  <si>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</si>
  <si>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</si>
  <si>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</si>
  <si>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</si>
  <si>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</si>
  <si>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</si>
  <si>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</si>
  <si>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</si>
  <si>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</si>
  <si>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</si>
  <si>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</si>
  <si>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</si>
  <si>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</si>
  <si>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</si>
  <si>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</si>
  <si>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</si>
  <si>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</si>
  <si>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</si>
  <si>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</si>
  <si>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</si>
  <si>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</si>
  <si>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</si>
  <si>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</si>
  <si>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</si>
  <si>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</si>
  <si>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</si>
  <si>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</si>
  <si>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</si>
  <si>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</si>
  <si>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</si>
  <si>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</si>
  <si>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</si>
  <si>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</si>
  <si>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</si>
  <si>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</si>
  <si>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</si>
  <si>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</si>
  <si>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</si>
  <si>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</si>
  <si>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</si>
  <si>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</si>
  <si>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</si>
  <si>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</si>
  <si>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</si>
  <si>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</si>
  <si>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</si>
  <si>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</si>
  <si>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</si>
  <si>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</si>
  <si>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</si>
  <si>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</si>
  <si>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</si>
  <si>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</si>
  <si>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</si>
  <si>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</si>
  <si>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</si>
  <si>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</si>
  <si>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</si>
  <si>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</si>
  <si>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</si>
  <si>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</si>
  <si>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</si>
  <si>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</si>
  <si>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</si>
  <si>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</si>
  <si>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</si>
  <si>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</si>
  <si>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</si>
  <si>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</si>
  <si>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</si>
  <si>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</si>
  <si>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</si>
  <si>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</si>
  <si>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</si>
  <si>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</si>
  <si>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</si>
  <si>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</si>
  <si>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</si>
  <si>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</si>
  <si>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</si>
  <si>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</si>
  <si>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</si>
  <si>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</si>
  <si>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</si>
  <si>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</si>
  <si>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</si>
  <si>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</si>
  <si>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</si>
  <si>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</si>
  <si>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</si>
  <si>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</si>
  <si>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</si>
  <si>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</si>
  <si>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</si>
  <si>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</si>
  <si>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</si>
  <si>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</si>
  <si>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</si>
  <si>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</si>
  <si>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</si>
  <si>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</si>
  <si>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</si>
  <si>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</si>
  <si>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</si>
  <si>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</si>
  <si>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</si>
  <si>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</si>
  <si>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</si>
  <si>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</si>
  <si>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</si>
  <si>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</si>
  <si>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</si>
  <si>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</si>
  <si>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</si>
  <si>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</si>
  <si>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</si>
  <si>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</si>
  <si>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</si>
  <si>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</si>
  <si>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</si>
  <si>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</si>
  <si>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</si>
  <si>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</si>
  <si>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</si>
  <si>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</si>
  <si>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</si>
  <si>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</si>
  <si>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</si>
  <si>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</si>
  <si>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</si>
  <si>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</si>
  <si>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</si>
  <si>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</si>
  <si>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</si>
  <si>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</si>
  <si>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</si>
  <si>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</si>
  <si>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</si>
  <si>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</si>
  <si>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</si>
  <si>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</si>
  <si>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</si>
  <si>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</si>
  <si>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</si>
  <si>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</si>
  <si>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</si>
  <si>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</si>
  <si>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</si>
  <si>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</si>
  <si>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</si>
  <si>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</si>
  <si>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</si>
  <si>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</si>
  <si>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</si>
  <si>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</si>
  <si>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</si>
  <si>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</si>
  <si>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</si>
  <si>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</si>
  <si>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</si>
  <si>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</si>
  <si>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</si>
  <si>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</si>
  <si>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</si>
  <si>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</si>
  <si>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</si>
  <si>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</si>
  <si>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</si>
  <si>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</si>
  <si>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</si>
  <si>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</si>
  <si>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</si>
  <si>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</si>
  <si>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</si>
  <si>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</si>
  <si>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</si>
  <si>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</si>
  <si>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</si>
  <si>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</si>
  <si>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</si>
  <si>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</si>
  <si>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</si>
  <si>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</si>
  <si>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</si>
  <si>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</si>
  <si>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</si>
  <si>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</si>
  <si>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</si>
  <si>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</si>
  <si>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</si>
  <si>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</si>
  <si>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</si>
  <si>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</si>
  <si>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</si>
  <si>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</si>
  <si>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</si>
  <si>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</si>
  <si>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</si>
  <si>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</si>
  <si>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</si>
  <si>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</si>
  <si>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</si>
  <si>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</si>
  <si>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</si>
  <si>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</si>
  <si>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</si>
  <si>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</si>
  <si>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</si>
  <si>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</si>
  <si>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</si>
  <si>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</si>
  <si>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</si>
  <si>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</si>
  <si>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</si>
  <si>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</si>
  <si>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</si>
  <si>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</si>
  <si>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</si>
  <si>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</si>
  <si>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</si>
  <si>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</si>
  <si>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</si>
  <si>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</si>
  <si>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</si>
  <si>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</si>
  <si>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</si>
  <si>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</si>
  <si>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</si>
  <si>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</si>
  <si>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</si>
  <si>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</si>
  <si>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</si>
  <si>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</si>
  <si>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</si>
  <si>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</si>
  <si>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</si>
  <si>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</si>
  <si>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</si>
  <si>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</si>
  <si>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</si>
  <si>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</si>
  <si>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</si>
  <si>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</si>
  <si>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</si>
  <si>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</si>
  <si>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</si>
  <si>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</si>
  <si>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</si>
  <si>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</si>
  <si>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</si>
  <si>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</si>
  <si>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</si>
  <si>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</si>
  <si>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</si>
  <si>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</si>
  <si>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</si>
  <si>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</si>
  <si>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</si>
  <si>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</si>
  <si>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</si>
  <si>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</si>
  <si>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</si>
  <si>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</si>
  <si>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</si>
  <si>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</si>
  <si>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</si>
  <si>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</si>
  <si>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</si>
  <si>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</si>
  <si>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</si>
  <si>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</si>
  <si>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</si>
  <si>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</si>
  <si>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</si>
  <si>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</si>
  <si>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</si>
  <si>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</si>
  <si>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</si>
  <si>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</si>
  <si>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</si>
  <si>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</si>
  <si>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</si>
  <si>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</si>
  <si>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</si>
  <si>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</si>
  <si>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</si>
  <si>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</si>
  <si>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</si>
  <si>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</si>
  <si>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</si>
  <si>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</si>
  <si>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</si>
  <si>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</si>
  <si>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</si>
  <si>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</si>
  <si>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</si>
  <si>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</si>
  <si>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</si>
  <si>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</si>
  <si>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</si>
  <si>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</si>
  <si>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</si>
  <si>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</si>
  <si>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</si>
  <si>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</si>
  <si>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</si>
  <si>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</si>
  <si>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</si>
  <si>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</si>
  <si>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</si>
  <si>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</si>
  <si>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</si>
  <si>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</si>
  <si>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</si>
  <si>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</si>
  <si>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</si>
  <si>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</si>
  <si>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</si>
  <si>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</si>
  <si>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</si>
  <si>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</si>
  <si>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</si>
  <si>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</si>
  <si>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</si>
  <si>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</si>
  <si>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</si>
  <si>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</si>
  <si>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</si>
  <si>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</si>
  <si>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</si>
  <si>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</si>
  <si>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</si>
  <si>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</si>
  <si>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</si>
  <si>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</si>
  <si>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</si>
  <si>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</si>
  <si>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</si>
  <si>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</si>
  <si>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</si>
  <si>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</si>
  <si>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</si>
  <si>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</si>
  <si>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</si>
  <si>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</si>
  <si>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</si>
  <si>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</si>
  <si>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</si>
  <si>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</si>
  <si>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</si>
  <si>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</si>
  <si>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</si>
  <si>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</si>
  <si>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</si>
  <si>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</si>
  <si>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</si>
  <si>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</si>
  <si>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</si>
  <si>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</si>
  <si>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</si>
  <si>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</si>
  <si>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</si>
  <si>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</si>
  <si>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</si>
  <si>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</si>
  <si>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</si>
  <si>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</si>
  <si>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</si>
  <si>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</si>
  <si>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</si>
  <si>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</si>
  <si>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</si>
  <si>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</si>
  <si>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</si>
  <si>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</si>
  <si>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</si>
  <si>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</si>
  <si>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</si>
  <si>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</si>
  <si>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</si>
  <si>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</si>
  <si>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</si>
  <si>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</si>
  <si>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</si>
  <si>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</si>
  <si>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</si>
  <si>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</si>
  <si>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</si>
  <si>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</si>
  <si>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</si>
  <si>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</si>
  <si>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</si>
  <si>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</si>
  <si>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</si>
  <si>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</si>
  <si>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</si>
  <si>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</si>
  <si>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</si>
  <si>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</si>
  <si>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</si>
  <si>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</si>
  <si>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</si>
  <si>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</si>
  <si>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</si>
  <si>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</si>
  <si>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</si>
  <si>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</si>
  <si>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</si>
  <si>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</si>
  <si>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</si>
  <si>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</si>
  <si>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</si>
  <si>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</si>
  <si>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</si>
  <si>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</si>
  <si>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</si>
  <si>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</si>
  <si>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</si>
  <si>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</si>
  <si>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</si>
  <si>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</si>
  <si>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</si>
  <si>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</si>
  <si>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</si>
  <si>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</si>
  <si>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</si>
  <si>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</si>
  <si>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</si>
  <si>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</si>
  <si>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</si>
  <si>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</si>
  <si>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</si>
  <si>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</si>
  <si>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</si>
  <si>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</si>
  <si>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</si>
  <si>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</si>
  <si>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</si>
  <si>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</si>
  <si>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</si>
  <si>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</si>
  <si>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</si>
  <si>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</si>
  <si>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</si>
  <si>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</si>
  <si>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</si>
  <si>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</si>
  <si>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</si>
  <si>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</si>
  <si>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</si>
  <si>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</si>
  <si>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</si>
  <si>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</si>
  <si>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</si>
  <si>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</si>
  <si>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</si>
  <si>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</si>
  <si>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</si>
  <si>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</si>
  <si>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</si>
  <si>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</si>
  <si>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</si>
  <si>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</si>
  <si>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</si>
  <si>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</si>
  <si>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</si>
  <si>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</si>
  <si>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</si>
  <si>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</si>
  <si>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</si>
  <si>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</si>
  <si>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</si>
  <si>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</si>
  <si>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</si>
  <si>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</si>
  <si>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</si>
  <si>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</si>
  <si>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</si>
  <si>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</si>
  <si>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</si>
  <si>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</si>
  <si>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</si>
  <si>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</si>
  <si>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</si>
  <si>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</si>
  <si>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</si>
  <si>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</si>
  <si>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</si>
  <si>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</si>
  <si>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</si>
  <si>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</si>
  <si>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</si>
  <si>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</si>
  <si>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</si>
  <si>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</si>
  <si>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</si>
  <si>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</si>
  <si>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</si>
  <si>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</si>
  <si>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</si>
  <si>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</si>
  <si>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</si>
  <si>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</si>
  <si>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</si>
  <si>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</si>
  <si>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</si>
  <si>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</si>
  <si>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</si>
  <si>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</si>
  <si>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</si>
  <si>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</si>
  <si>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</si>
  <si>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</si>
  <si>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</si>
  <si>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</si>
  <si>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</si>
  <si>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</si>
  <si>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</si>
  <si>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</si>
  <si>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</si>
  <si>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</si>
  <si>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</si>
  <si>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</si>
  <si>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</si>
  <si>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</si>
  <si>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</si>
  <si>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</si>
  <si>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</si>
  <si>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</si>
  <si>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</si>
  <si>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</si>
  <si>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</si>
  <si>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</si>
  <si>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</si>
  <si>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</si>
  <si>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</si>
  <si>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</si>
  <si>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</si>
  <si>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</si>
  <si>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</si>
  <si>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</si>
  <si>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</si>
  <si>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</si>
  <si>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</si>
  <si>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</si>
  <si>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</si>
  <si>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</si>
  <si>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</si>
  <si>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</si>
  <si>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</si>
  <si>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</si>
  <si>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</si>
  <si>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</si>
  <si>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</si>
  <si>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</si>
  <si>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</si>
  <si>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</si>
  <si>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</si>
  <si>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</si>
  <si>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</si>
  <si>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</si>
  <si>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</si>
  <si>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</si>
  <si>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</si>
  <si>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</si>
  <si>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</si>
  <si>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</si>
  <si>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</si>
  <si>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</si>
  <si>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</si>
  <si>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</si>
  <si>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</si>
  <si>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</si>
  <si>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</si>
  <si>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</si>
  <si>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</si>
  <si>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</si>
  <si>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</si>
  <si>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</si>
  <si>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</si>
  <si>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</si>
  <si>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</si>
  <si>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</si>
  <si>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</si>
  <si>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</si>
  <si>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</si>
  <si>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</si>
  <si>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</si>
  <si>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</si>
  <si>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</si>
  <si>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</si>
  <si>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</si>
  <si>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</si>
  <si>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</si>
  <si>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</si>
  <si>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</si>
  <si>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</si>
  <si>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</si>
  <si>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</si>
  <si>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</si>
  <si>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</si>
  <si>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</si>
  <si>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</si>
  <si>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</si>
  <si>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</si>
  <si>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</si>
  <si>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</si>
  <si>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</si>
  <si>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</si>
  <si>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</si>
  <si>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</si>
  <si>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</si>
  <si>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</si>
  <si>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</si>
  <si>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</si>
  <si>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</si>
  <si>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</si>
  <si>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</si>
  <si>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</si>
  <si>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</si>
  <si>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</si>
  <si>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</si>
  <si>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</si>
  <si>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</si>
  <si>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</si>
  <si>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</si>
  <si>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</si>
  <si>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</si>
  <si>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</si>
  <si>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</si>
  <si>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</si>
  <si>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</si>
  <si>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</si>
  <si>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</si>
  <si>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</si>
  <si>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</si>
  <si>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</si>
  <si>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</si>
  <si>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</si>
  <si>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</si>
  <si>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</si>
  <si>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</si>
  <si>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</si>
  <si>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</si>
  <si>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</si>
  <si>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</si>
  <si>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</si>
  <si>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</si>
  <si>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</si>
  <si>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</si>
  <si>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</si>
  <si>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</si>
  <si>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</si>
  <si>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</si>
  <si>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</si>
  <si>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</si>
  <si>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</si>
  <si>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</si>
  <si>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</si>
  <si>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</si>
  <si>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</si>
  <si>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</si>
  <si>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</si>
  <si>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</si>
  <si>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</si>
  <si>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</si>
  <si>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</si>
  <si>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</si>
  <si>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</si>
  <si>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</si>
  <si>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</si>
  <si>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</si>
  <si>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</si>
  <si>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</si>
  <si>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</si>
  <si>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</si>
  <si>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</si>
  <si>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</si>
  <si>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</si>
  <si>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</si>
  <si>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</si>
  <si>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</si>
  <si>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</si>
  <si>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</si>
  <si>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</si>
  <si>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</si>
  <si>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</si>
  <si>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</si>
  <si>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</si>
  <si>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</si>
  <si>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</si>
  <si>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</si>
  <si>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</si>
  <si>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</si>
  <si>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</si>
  <si>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</si>
  <si>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</si>
  <si>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</si>
  <si>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</si>
  <si>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</si>
  <si>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</si>
  <si>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</si>
  <si>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</si>
  <si>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</si>
  <si>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</si>
  <si>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</si>
  <si>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</si>
  <si>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</si>
  <si>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</si>
  <si>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</si>
  <si>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</si>
  <si>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</si>
  <si>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</si>
  <si>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</si>
  <si>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</si>
  <si>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</si>
  <si>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</si>
  <si>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</si>
  <si>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</si>
  <si>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</si>
  <si>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</si>
  <si>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</si>
  <si>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</si>
  <si>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</si>
  <si>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</si>
  <si>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</si>
  <si>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</si>
  <si>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</si>
  <si>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</si>
  <si>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</si>
  <si>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</si>
  <si>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</si>
  <si>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</si>
  <si>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</si>
  <si>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</si>
  <si>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</si>
  <si>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</si>
  <si>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</si>
  <si>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</si>
  <si>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</si>
  <si>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</si>
  <si>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</si>
  <si>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</si>
  <si>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</si>
  <si>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</si>
  <si>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</si>
  <si>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</si>
  <si>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</si>
  <si>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</si>
  <si>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</si>
  <si>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</si>
  <si>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</si>
  <si>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</si>
  <si>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</si>
  <si>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</si>
  <si>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</si>
  <si>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</si>
  <si>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</si>
  <si>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</si>
  <si>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</si>
  <si>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</si>
  <si>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</si>
  <si>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</si>
  <si>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</si>
  <si>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</si>
  <si>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</si>
  <si>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</si>
  <si>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</si>
  <si>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</si>
  <si>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</si>
  <si>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</si>
  <si>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</si>
  <si>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</si>
  <si>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</si>
  <si>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</si>
  <si>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</si>
  <si>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</si>
  <si>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</si>
  <si>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</si>
  <si>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</si>
  <si>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</si>
  <si>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</si>
  <si>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</si>
  <si>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</si>
  <si>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</si>
  <si>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</si>
  <si>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</si>
  <si>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</si>
  <si>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</si>
  <si>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</si>
  <si>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</si>
  <si>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</si>
  <si>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</si>
  <si>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</si>
  <si>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</si>
  <si>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</si>
  <si>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</si>
  <si>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</si>
  <si>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</si>
  <si>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</si>
  <si>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</si>
  <si>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</si>
  <si>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</si>
  <si>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</si>
  <si>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</si>
  <si>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</si>
  <si>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</si>
  <si>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</si>
  <si>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</si>
  <si>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</si>
  <si>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</si>
  <si>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</si>
  <si>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</si>
  <si>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</si>
  <si>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</si>
  <si>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</si>
  <si>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</si>
  <si>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</si>
  <si>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</si>
  <si>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</si>
  <si>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</si>
  <si>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</si>
  <si>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</si>
  <si>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</si>
  <si>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</si>
  <si>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</si>
  <si>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</si>
  <si>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</si>
  <si>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</si>
  <si>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</si>
  <si>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</si>
  <si>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</si>
  <si>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</si>
  <si>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</si>
  <si>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</si>
  <si>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</si>
  <si>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</si>
  <si>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</si>
  <si>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</si>
  <si>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</si>
  <si>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</si>
  <si>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</si>
  <si>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</si>
  <si>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</si>
  <si>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</si>
  <si>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</si>
  <si>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</si>
  <si>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</si>
  <si>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</si>
  <si>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</si>
  <si>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</si>
  <si>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</si>
  <si>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</si>
  <si>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</si>
  <si>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</si>
  <si>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</si>
  <si>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</si>
  <si>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</si>
  <si>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</si>
  <si>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</si>
  <si>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</si>
  <si>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</si>
  <si>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</si>
  <si>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</si>
  <si>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</si>
  <si>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</si>
  <si>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</si>
  <si>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</si>
  <si>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</si>
  <si>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</si>
  <si>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</si>
  <si>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</si>
  <si>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</si>
  <si>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</si>
  <si>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</si>
  <si>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</si>
  <si>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</si>
  <si>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</si>
  <si>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</si>
  <si>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</si>
  <si>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</si>
  <si>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</si>
  <si>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</si>
  <si>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</si>
  <si>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</si>
  <si>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</si>
  <si>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</si>
  <si>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</si>
  <si>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</si>
  <si>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</si>
  <si>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</si>
  <si>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</si>
  <si>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</si>
  <si>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</si>
  <si>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</si>
  <si>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</si>
  <si>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</si>
  <si>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</si>
  <si>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</si>
  <si>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</si>
  <si>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</si>
  <si>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</si>
  <si>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</si>
  <si>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</si>
  <si>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</si>
  <si>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</si>
  <si>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</si>
  <si>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</si>
  <si>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</si>
  <si>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</si>
  <si>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</si>
  <si>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</si>
  <si>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</si>
  <si>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</si>
  <si>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</si>
  <si>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</si>
  <si>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</si>
  <si>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</si>
  <si>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</si>
  <si>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</si>
  <si>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</si>
  <si>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</si>
  <si>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</si>
  <si>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</si>
  <si>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</si>
  <si>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</si>
  <si>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</si>
  <si>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</si>
  <si>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</si>
  <si>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</si>
  <si>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</si>
  <si>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</si>
  <si>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</si>
  <si>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</si>
  <si>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</si>
  <si>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</si>
  <si>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</si>
  <si>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</si>
  <si>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</si>
  <si>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</si>
  <si>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</si>
  <si>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</si>
  <si>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</si>
  <si>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</si>
  <si>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</si>
  <si>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</si>
  <si>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</si>
  <si>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</si>
  <si>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</si>
  <si>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</si>
  <si>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</si>
  <si>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</si>
  <si>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</si>
  <si>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</si>
  <si>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</si>
  <si>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</si>
  <si>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</si>
  <si>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</si>
  <si>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</si>
  <si>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</si>
  <si>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</si>
  <si>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</si>
  <si>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</si>
  <si>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</si>
  <si>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</si>
  <si>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</si>
  <si>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</si>
  <si>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</si>
  <si>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</si>
  <si>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</si>
  <si>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</si>
  <si>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</si>
  <si>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</si>
  <si>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</si>
  <si>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</si>
  <si>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</si>
  <si>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</si>
  <si>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</si>
  <si>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</si>
  <si>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</si>
  <si>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</si>
  <si>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</si>
  <si>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</si>
  <si>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</si>
  <si>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</si>
  <si>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</si>
  <si>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</si>
  <si>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</si>
  <si>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</si>
  <si>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</si>
  <si>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</si>
  <si>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</si>
  <si>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</si>
  <si>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</si>
  <si>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</si>
  <si>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</si>
  <si>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</si>
  <si>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</si>
  <si>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</si>
  <si>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</si>
  <si>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</si>
  <si>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</si>
  <si>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</si>
  <si>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</si>
  <si>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</si>
  <si>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</si>
  <si>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</si>
  <si>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</si>
  <si>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</si>
  <si>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</si>
  <si>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</si>
  <si>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</si>
  <si>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</si>
  <si>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</si>
  <si>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</si>
  <si>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</si>
  <si>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</si>
  <si>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</si>
  <si>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</si>
  <si>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</si>
  <si>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</si>
  <si>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</si>
  <si>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</si>
  <si>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</si>
  <si>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</si>
  <si>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</si>
  <si>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</si>
  <si>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</si>
  <si>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</si>
  <si>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</si>
  <si>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</si>
  <si>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</si>
  <si>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</si>
  <si>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</si>
  <si>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</si>
  <si>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</si>
  <si>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</si>
  <si>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</si>
  <si>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</si>
  <si>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</si>
  <si>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</si>
  <si>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</si>
  <si>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</si>
  <si>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</si>
  <si>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</si>
  <si>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</si>
  <si>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</si>
  <si>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</si>
  <si>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</si>
  <si>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</si>
  <si>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</si>
  <si>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</si>
  <si>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</si>
  <si>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</si>
  <si>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</si>
  <si>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</si>
  <si>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</si>
  <si>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</si>
  <si>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</si>
  <si>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</si>
  <si>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</si>
  <si>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</si>
  <si>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</si>
  <si>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</si>
  <si>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</si>
  <si>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</si>
  <si>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</si>
  <si>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</si>
  <si>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</si>
  <si>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</si>
  <si>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</si>
  <si>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</si>
  <si>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</si>
  <si>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</si>
  <si>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</si>
  <si>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</si>
  <si>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</si>
  <si>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</si>
  <si>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</si>
  <si>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</si>
  <si>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</si>
  <si>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</si>
  <si>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</si>
  <si>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</si>
  <si>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</si>
  <si>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</si>
  <si>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</si>
  <si>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</si>
  <si>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</si>
  <si>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</si>
  <si>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</si>
  <si>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</si>
  <si>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</si>
  <si>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</si>
  <si>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</si>
  <si>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</si>
  <si>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</si>
  <si>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</si>
  <si>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</si>
  <si>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</si>
  <si>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</si>
  <si>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</si>
  <si>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</si>
  <si>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</si>
  <si>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</si>
  <si>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</si>
  <si>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</si>
  <si>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</si>
  <si>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</si>
  <si>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</si>
  <si>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</si>
  <si>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</si>
  <si>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</si>
  <si>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</si>
  <si>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</si>
  <si>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</si>
  <si>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</si>
  <si>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</si>
  <si>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</si>
  <si>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</si>
  <si>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</si>
  <si>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</si>
  <si>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</si>
  <si>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</si>
  <si>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</si>
  <si>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</si>
  <si>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</si>
  <si>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</si>
  <si>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</si>
  <si>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</si>
  <si>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</si>
  <si>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</si>
  <si>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</si>
  <si>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</si>
  <si>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</si>
  <si>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</si>
  <si>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</si>
  <si>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</si>
  <si>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</si>
  <si>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</si>
  <si>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</si>
  <si>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</si>
  <si>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</si>
  <si>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</si>
  <si>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</si>
  <si>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</si>
  <si>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</si>
  <si>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</si>
  <si>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</si>
  <si>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</si>
  <si>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</si>
  <si>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</si>
  <si>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</si>
  <si>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</si>
  <si>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</si>
  <si>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</si>
  <si>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</si>
  <si>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</si>
  <si>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</si>
  <si>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</si>
  <si>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</si>
  <si>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</si>
  <si>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</si>
  <si>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</si>
  <si>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</si>
  <si>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</si>
  <si>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</si>
  <si>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</si>
  <si>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</si>
  <si>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</si>
  <si>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</si>
  <si>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</si>
  <si>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</si>
  <si>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</si>
  <si>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</si>
  <si>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</si>
  <si>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</si>
  <si>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</si>
  <si>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</si>
  <si>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</si>
  <si>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</si>
  <si>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</si>
  <si>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</si>
  <si>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</si>
  <si>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</si>
  <si>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</si>
  <si>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</si>
  <si>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</si>
  <si>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</si>
  <si>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</si>
  <si>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</si>
  <si>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</si>
  <si>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</si>
  <si>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</si>
  <si>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</si>
  <si>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</si>
  <si>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</si>
  <si>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</si>
  <si>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</si>
  <si>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</si>
  <si>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</si>
  <si>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</si>
  <si>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</si>
  <si>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</si>
  <si>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</si>
  <si>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</si>
  <si>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</si>
  <si>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</si>
  <si>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</si>
  <si>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</si>
  <si>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</si>
  <si>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</si>
  <si>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</si>
  <si>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</si>
  <si>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</si>
  <si>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</si>
  <si>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</si>
  <si>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</si>
  <si>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</si>
  <si>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</si>
  <si>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</si>
  <si>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</si>
  <si>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</si>
  <si>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</si>
  <si>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</si>
  <si>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</si>
  <si>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</si>
  <si>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</si>
  <si>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</si>
  <si>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</si>
  <si>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</si>
  <si>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</si>
  <si>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</si>
  <si>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</si>
  <si>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</si>
  <si>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</si>
  <si>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</si>
  <si>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</si>
  <si>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</si>
  <si>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</si>
  <si>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</si>
  <si>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</si>
  <si>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</si>
  <si>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</si>
  <si>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</si>
  <si>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</si>
  <si>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</si>
  <si>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</si>
  <si>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</si>
  <si>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</si>
  <si>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</si>
  <si>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</si>
  <si>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</si>
  <si>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</si>
  <si>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</si>
  <si>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</si>
  <si>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</si>
  <si>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</si>
  <si>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</si>
  <si>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</si>
  <si>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</si>
  <si>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</si>
  <si>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</si>
  <si>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</si>
  <si>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</si>
  <si>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</si>
  <si>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</si>
  <si>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</si>
  <si>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</si>
  <si>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</si>
  <si>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</si>
  <si>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</si>
  <si>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</si>
  <si>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</si>
  <si>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</si>
  <si>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</si>
  <si>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</si>
  <si>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</si>
  <si>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</si>
  <si>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</si>
  <si>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</si>
  <si>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</si>
  <si>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</si>
  <si>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</si>
  <si>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</si>
  <si>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</si>
  <si>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</si>
  <si>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</si>
  <si>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</si>
  <si>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</si>
  <si>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</si>
  <si>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</si>
  <si>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</si>
  <si>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</si>
  <si>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</si>
  <si>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</si>
  <si>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</si>
  <si>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</si>
  <si>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</si>
  <si>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</si>
  <si>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</si>
  <si>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</si>
  <si>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</si>
  <si>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</si>
  <si>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</si>
  <si>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</si>
  <si>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</si>
  <si>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</si>
  <si>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</si>
  <si>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</si>
  <si>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</si>
  <si>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</si>
  <si>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</si>
  <si>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</si>
  <si>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</si>
  <si>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</si>
  <si>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</si>
  <si>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</si>
  <si>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</si>
  <si>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</si>
  <si>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</si>
  <si>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</si>
  <si>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</si>
  <si>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</si>
  <si>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</si>
  <si>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</si>
  <si>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</si>
  <si>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</si>
  <si>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</si>
  <si>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</si>
  <si>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</si>
  <si>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</si>
  <si>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</si>
  <si>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</si>
  <si>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</si>
  <si>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</si>
  <si>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</si>
  <si>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</si>
  <si>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</si>
  <si>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</si>
  <si>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</si>
  <si>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</si>
  <si>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</si>
  <si>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</si>
  <si>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</si>
  <si>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</si>
  <si>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</si>
  <si>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</si>
  <si>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</si>
  <si>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</si>
  <si>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</si>
  <si>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</si>
  <si>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</si>
  <si>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</si>
  <si>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</si>
  <si>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</si>
  <si>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</si>
  <si>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</si>
  <si>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</si>
  <si>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</si>
  <si>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</si>
  <si>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</si>
  <si>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</si>
  <si>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</si>
  <si>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</si>
  <si>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</si>
  <si>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</si>
  <si>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</si>
  <si>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</si>
  <si>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</si>
  <si>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</si>
  <si>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</si>
  <si>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</si>
  <si>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</si>
  <si>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</si>
  <si>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</si>
  <si>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</si>
  <si>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</si>
  <si>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</si>
  <si>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</si>
  <si>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</si>
  <si>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</si>
  <si>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</si>
  <si>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</si>
  <si>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</si>
  <si>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</si>
  <si>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</si>
  <si>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</si>
  <si>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</si>
  <si>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</si>
  <si>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</si>
  <si>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</si>
  <si>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</si>
  <si>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</si>
  <si>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</si>
  <si>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</si>
  <si>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</si>
  <si>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</si>
  <si>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</si>
  <si>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</si>
  <si>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</si>
  <si>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</si>
  <si>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</si>
  <si>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</si>
  <si>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</si>
  <si>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</si>
  <si>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</si>
  <si>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</si>
  <si>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</si>
  <si>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</si>
  <si>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</si>
  <si>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</si>
  <si>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</si>
  <si>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</si>
  <si>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</si>
  <si>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</si>
  <si>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</si>
  <si>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</si>
  <si>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</si>
  <si>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</si>
  <si>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</si>
  <si>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</si>
  <si>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</si>
  <si>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</si>
  <si>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</si>
  <si>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</si>
  <si>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</si>
  <si>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</si>
  <si>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</si>
  <si>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</si>
  <si>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</si>
  <si>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</si>
  <si>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</si>
  <si>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</si>
  <si>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</si>
  <si>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</si>
  <si>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</si>
  <si>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</si>
  <si>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</si>
  <si>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</si>
  <si>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</si>
  <si>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</si>
  <si>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</si>
  <si>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</si>
  <si>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</si>
  <si>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</si>
  <si>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</si>
  <si>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</si>
  <si>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</si>
  <si>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</si>
  <si>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</si>
  <si>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</si>
  <si>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</si>
  <si>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</si>
  <si>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</si>
  <si>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</si>
  <si>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</si>
  <si>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</si>
  <si>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</si>
  <si>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</si>
  <si>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</si>
  <si>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</si>
  <si>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</si>
  <si>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</si>
  <si>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</si>
  <si>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</si>
  <si>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</si>
  <si>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</si>
  <si>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</si>
  <si>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</si>
  <si>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</si>
  <si>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</si>
  <si>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</si>
  <si>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</si>
  <si>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</si>
  <si>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</si>
  <si>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</si>
  <si>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</si>
  <si>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</si>
  <si>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</si>
  <si>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</si>
  <si>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</si>
  <si>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</si>
  <si>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</si>
  <si>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</si>
  <si>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</si>
  <si>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</si>
  <si>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</si>
  <si>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</si>
  <si>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</si>
  <si>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</si>
  <si>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</si>
  <si>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</si>
  <si>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</si>
  <si>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</si>
  <si>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</si>
  <si>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</si>
  <si>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</si>
  <si>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</si>
  <si>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</si>
  <si>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</si>
  <si>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</si>
  <si>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</si>
  <si>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</si>
  <si>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</si>
  <si>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</si>
  <si>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</si>
  <si>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</si>
  <si>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</si>
  <si>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</si>
  <si>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</si>
  <si>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</si>
  <si>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</si>
  <si>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</si>
  <si>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</si>
  <si>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</si>
  <si>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</si>
  <si>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</si>
  <si>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</si>
  <si>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</si>
  <si>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</si>
  <si>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</si>
  <si>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</si>
  <si>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</si>
  <si>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</si>
  <si>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</si>
  <si>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</si>
  <si>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</si>
  <si>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</si>
  <si>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</si>
  <si>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</si>
  <si>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</si>
  <si>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</si>
  <si>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</si>
  <si>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</si>
  <si>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</si>
  <si>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</si>
  <si>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</si>
  <si>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</si>
  <si>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</si>
  <si>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</si>
  <si>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</si>
  <si>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</si>
  <si>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</si>
  <si>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</si>
  <si>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</si>
  <si>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</si>
  <si>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</si>
  <si>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</si>
  <si>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</si>
  <si>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</si>
  <si>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</si>
  <si>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</si>
  <si>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</si>
  <si>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</si>
  <si>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</si>
  <si>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</si>
  <si>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</si>
  <si>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</si>
  <si>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</si>
  <si>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</si>
  <si>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</si>
  <si>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</si>
  <si>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</si>
  <si>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</si>
  <si>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</si>
  <si>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</si>
  <si>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</si>
  <si>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</si>
  <si>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</si>
  <si>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</si>
  <si>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</si>
  <si>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</si>
  <si>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</si>
  <si>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</si>
  <si>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</si>
  <si>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</si>
  <si>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</si>
  <si>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</si>
  <si>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</si>
  <si>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</si>
  <si>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</si>
  <si>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</si>
  <si>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</si>
  <si>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</si>
  <si>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</si>
  <si>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</si>
  <si>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</si>
  <si>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</si>
  <si>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</si>
  <si>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</si>
  <si>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</si>
  <si>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</si>
  <si>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</si>
  <si>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</si>
  <si>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</si>
  <si>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</si>
  <si>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</si>
  <si>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</si>
  <si>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</si>
  <si>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</si>
  <si>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</si>
  <si>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</si>
  <si>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</si>
  <si>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</si>
  <si>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</si>
  <si>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</si>
  <si>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</si>
  <si>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</si>
  <si>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</si>
  <si>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</si>
  <si>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</si>
  <si>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</si>
  <si>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</si>
  <si>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</si>
  <si>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</si>
  <si>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</si>
  <si>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</si>
  <si>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</si>
  <si>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</si>
  <si>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</si>
  <si>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</si>
  <si>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</si>
  <si>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</si>
  <si>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</si>
  <si>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</si>
  <si>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</si>
  <si>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</si>
  <si>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</si>
  <si>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</si>
  <si>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</si>
  <si>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</si>
  <si>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</si>
  <si>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</si>
  <si>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</si>
  <si>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</si>
  <si>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</si>
  <si>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</si>
  <si>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</si>
  <si>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</si>
  <si>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</si>
  <si>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</si>
  <si>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</si>
  <si>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</si>
  <si>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</si>
  <si>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</si>
  <si>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</si>
  <si>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</si>
  <si>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</si>
  <si>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</si>
  <si>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</si>
  <si>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</si>
  <si>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</si>
  <si>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</si>
  <si>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</si>
  <si>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</si>
  <si>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</si>
  <si>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</si>
  <si>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</si>
  <si>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</si>
  <si>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</si>
  <si>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</si>
  <si>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</si>
  <si>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</si>
  <si>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</si>
  <si>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</si>
  <si>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</si>
  <si>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</si>
  <si>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</si>
  <si>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</si>
  <si>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</si>
  <si>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</si>
  <si>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</si>
  <si>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</si>
  <si>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</si>
  <si>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</si>
  <si>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</si>
  <si>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</si>
  <si>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</si>
  <si>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</si>
  <si>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</si>
  <si>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</si>
  <si>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</si>
  <si>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</si>
  <si>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</si>
  <si>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</si>
  <si>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</si>
  <si>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</si>
  <si>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</si>
  <si>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</si>
  <si>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</si>
  <si>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</si>
  <si>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</si>
  <si>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</si>
  <si>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</si>
  <si>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</si>
  <si>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</si>
  <si>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</si>
  <si>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</si>
  <si>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</si>
  <si>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</si>
  <si>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</si>
  <si>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</si>
  <si>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</si>
  <si>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</si>
  <si>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</si>
  <si>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</si>
  <si>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</si>
  <si>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</si>
  <si>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</si>
  <si>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</si>
  <si>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</si>
  <si>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</si>
  <si>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</si>
  <si>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</si>
  <si>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</si>
  <si>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</si>
  <si>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</si>
  <si>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</si>
  <si>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</si>
  <si>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</si>
  <si>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</si>
  <si>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</si>
  <si>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</si>
  <si>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</si>
  <si>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</si>
  <si>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</si>
  <si>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</si>
  <si>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</si>
  <si>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</si>
  <si>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</si>
  <si>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</si>
  <si>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</si>
  <si>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</si>
  <si>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</si>
  <si>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</si>
  <si>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</si>
  <si>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</si>
  <si>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</si>
  <si>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</si>
  <si>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</si>
  <si>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</si>
  <si>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</si>
  <si>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</si>
  <si>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</si>
  <si>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</si>
  <si>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</si>
  <si>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</si>
  <si>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</si>
  <si>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</si>
  <si>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</si>
  <si>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</si>
  <si>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</si>
  <si>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</si>
  <si>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</si>
  <si>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</si>
  <si>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</si>
  <si>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</si>
  <si>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</si>
  <si>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</si>
  <si>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</si>
  <si>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</si>
  <si>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</si>
  <si>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</si>
  <si>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</si>
  <si>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</si>
  <si>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</si>
  <si>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</si>
  <si>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</si>
  <si>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</si>
  <si>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</si>
  <si>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</si>
  <si>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</si>
  <si>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</si>
  <si>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</si>
  <si>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</si>
  <si>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</si>
  <si>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</si>
  <si>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</si>
  <si>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</si>
  <si>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</si>
  <si>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</si>
  <si>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</si>
  <si>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</si>
  <si>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</si>
  <si>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</si>
  <si>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</si>
  <si>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</si>
  <si>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</si>
  <si>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</si>
  <si>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</si>
  <si>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</si>
  <si>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</si>
  <si>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</si>
  <si>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</si>
  <si>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</si>
  <si>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</si>
  <si>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</si>
  <si>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</si>
  <si>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</si>
  <si>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</si>
  <si>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</si>
  <si>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</si>
  <si>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</si>
  <si>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</si>
  <si>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</si>
  <si>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</si>
  <si>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</si>
  <si>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</si>
  <si>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</si>
  <si>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</si>
  <si>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</si>
  <si>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</si>
  <si>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</si>
  <si>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</si>
  <si>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</si>
  <si>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</si>
  <si>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</si>
  <si>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</si>
  <si>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</si>
  <si>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</si>
  <si>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</si>
  <si>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</si>
  <si>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</si>
  <si>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</si>
  <si>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</si>
  <si>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</si>
  <si>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</si>
  <si>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</si>
  <si>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</si>
  <si>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</si>
  <si>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</si>
  <si>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</si>
  <si>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</si>
  <si>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</si>
  <si>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</si>
  <si>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</si>
  <si>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</si>
  <si>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</si>
  <si>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</si>
  <si>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</si>
  <si>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</si>
  <si>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</si>
  <si>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</si>
  <si>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</si>
  <si>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</si>
  <si>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</si>
  <si>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</si>
  <si>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</si>
  <si>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</si>
  <si>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</si>
  <si>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</si>
  <si>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</si>
  <si>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</si>
  <si>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</si>
  <si>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</si>
  <si>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</si>
  <si>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</si>
  <si>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</si>
  <si>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</si>
  <si>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</si>
  <si>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</si>
  <si>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</si>
  <si>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</si>
  <si>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</si>
  <si>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</si>
  <si>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</si>
  <si>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</si>
  <si>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</si>
  <si>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</si>
  <si>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</si>
  <si>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</si>
  <si>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</si>
  <si>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</si>
  <si>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</si>
  <si>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</si>
  <si>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</si>
  <si>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</si>
  <si>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</si>
  <si>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</si>
  <si>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</si>
  <si>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</si>
  <si>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</si>
  <si>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</si>
  <si>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</si>
  <si>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</si>
  <si>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</si>
  <si>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</si>
  <si>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</si>
  <si>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</si>
  <si>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</si>
  <si>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</si>
  <si>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</si>
  <si>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</si>
  <si>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</si>
  <si>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</si>
  <si>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</si>
  <si>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</si>
  <si>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</si>
  <si>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</si>
  <si>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</si>
  <si>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</si>
  <si>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</si>
  <si>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</si>
  <si>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</si>
  <si>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</si>
  <si>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</si>
  <si>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</si>
  <si>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</si>
  <si>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</si>
  <si>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</si>
  <si>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</si>
  <si>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</si>
  <si>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</si>
  <si>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</si>
  <si>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</si>
  <si>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</si>
  <si>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</si>
  <si>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</si>
  <si>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</si>
  <si>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</si>
  <si>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</si>
  <si>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</si>
  <si>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</si>
  <si>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</si>
  <si>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</si>
  <si>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</si>
  <si>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</si>
  <si>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</si>
  <si>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</si>
  <si>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</si>
  <si>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</si>
  <si>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</si>
  <si>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</si>
  <si>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</si>
  <si>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</si>
  <si>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</si>
  <si>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</si>
  <si>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</si>
  <si>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</si>
  <si>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</si>
  <si>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</si>
  <si>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</si>
  <si>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</si>
  <si>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</si>
  <si>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</si>
  <si>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</si>
  <si>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</si>
  <si>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</si>
  <si>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</si>
  <si>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</si>
  <si>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</si>
  <si>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</si>
  <si>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</si>
  <si>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</si>
  <si>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</si>
  <si>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</si>
  <si>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</si>
  <si>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</si>
  <si>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</si>
  <si>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</si>
  <si>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</si>
  <si>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</si>
  <si>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</si>
  <si>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</si>
  <si>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</si>
  <si>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</si>
  <si>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</si>
  <si>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</si>
  <si>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</si>
  <si>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</si>
  <si>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</si>
  <si>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</si>
  <si>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</si>
  <si>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</si>
  <si>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</si>
  <si>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</si>
  <si>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</si>
  <si>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</si>
  <si>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</si>
  <si>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</si>
  <si>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</si>
  <si>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</si>
  <si>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</si>
  <si>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</si>
  <si>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</si>
  <si>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</si>
  <si>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</si>
  <si>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</si>
  <si>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</si>
  <si>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</si>
  <si>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</si>
  <si>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</si>
  <si>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</si>
  <si>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</si>
  <si>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</si>
  <si>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</si>
  <si>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</si>
  <si>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</si>
  <si>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</si>
  <si>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</si>
  <si>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</si>
  <si>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</si>
  <si>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</si>
  <si>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</si>
  <si>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</si>
  <si>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</si>
  <si>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</si>
  <si>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</si>
  <si>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</si>
  <si>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</si>
  <si>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</si>
  <si>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</si>
  <si>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</si>
  <si>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</si>
  <si>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</si>
  <si>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</si>
  <si>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</si>
  <si>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</si>
  <si>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</si>
  <si>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</si>
  <si>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</si>
  <si>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</si>
  <si>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</si>
  <si>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</si>
  <si>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</si>
  <si>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</si>
  <si>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</si>
  <si>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</si>
  <si>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</si>
  <si>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</si>
  <si>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</si>
  <si>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</si>
  <si>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</si>
  <si>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</si>
  <si>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</si>
  <si>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</si>
  <si>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</si>
  <si>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</si>
  <si>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</si>
  <si>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</si>
  <si>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</si>
  <si>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</si>
  <si>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</si>
  <si>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</si>
  <si>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</si>
  <si>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</si>
  <si>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</si>
  <si>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</si>
  <si>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</si>
  <si>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</si>
  <si>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</si>
  <si>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</si>
  <si>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</si>
  <si>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</si>
  <si>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</si>
  <si>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</si>
  <si>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</si>
  <si>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</si>
  <si>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</si>
  <si>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</si>
  <si>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</si>
  <si>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</si>
  <si>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</si>
  <si>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</si>
  <si>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</si>
  <si>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</si>
  <si>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</si>
  <si>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</si>
  <si>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</si>
  <si>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</si>
  <si>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</si>
  <si>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</si>
  <si>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</si>
  <si>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</si>
  <si>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</si>
  <si>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</si>
  <si>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</si>
  <si>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</si>
  <si>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</si>
  <si>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</si>
  <si>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</si>
  <si>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</si>
  <si>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</si>
  <si>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</si>
  <si>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</si>
  <si>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</si>
  <si>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</si>
  <si>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</si>
  <si>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</si>
  <si>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</si>
  <si>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</si>
  <si>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</si>
  <si>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</si>
  <si>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</si>
  <si>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</si>
  <si>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</si>
  <si>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</si>
  <si>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</si>
  <si>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</si>
  <si>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</si>
  <si>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</si>
  <si>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</si>
  <si>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</si>
  <si>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</si>
  <si>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</si>
  <si>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</si>
  <si>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</si>
  <si>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</si>
  <si>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</si>
  <si>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</si>
  <si>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</si>
  <si>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</si>
  <si>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</si>
  <si>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</si>
  <si>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</si>
  <si>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</si>
  <si>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</si>
  <si>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</si>
  <si>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</si>
  <si>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</si>
  <si>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</si>
  <si>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</si>
  <si>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</si>
  <si>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</si>
  <si>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</si>
  <si>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</si>
  <si>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</si>
  <si>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</si>
  <si>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</si>
  <si>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</si>
  <si>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</si>
  <si>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</si>
  <si>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</si>
  <si>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</si>
  <si>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</si>
  <si>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</si>
  <si>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</si>
  <si>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</si>
  <si>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</si>
  <si>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</si>
  <si>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</si>
  <si>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</si>
  <si>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</si>
  <si>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</si>
  <si>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</si>
  <si>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</si>
  <si>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</si>
  <si>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</si>
  <si>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</si>
  <si>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</si>
  <si>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</si>
  <si>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</si>
  <si>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</si>
  <si>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</si>
  <si>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</si>
  <si>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</si>
  <si>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</si>
  <si>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</si>
  <si>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</si>
  <si>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</si>
  <si>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</si>
  <si>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</si>
  <si>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</si>
  <si>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</si>
  <si>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</si>
  <si>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</si>
  <si>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</si>
  <si>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</si>
  <si>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</si>
  <si>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</si>
  <si>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</si>
  <si>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</si>
  <si>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</si>
  <si>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</si>
  <si>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</si>
  <si>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</si>
  <si>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</si>
  <si>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</si>
  <si>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</si>
  <si>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</si>
  <si>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</si>
  <si>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</si>
  <si>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</si>
  <si>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</si>
  <si>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</si>
  <si>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</si>
  <si>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</si>
  <si>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</si>
  <si>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</si>
  <si>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</si>
  <si>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</si>
  <si>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</si>
  <si>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</si>
  <si>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</si>
  <si>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</si>
  <si>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</si>
  <si>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</si>
  <si>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</si>
  <si>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</si>
  <si>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</si>
  <si>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</si>
  <si>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</si>
  <si>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</si>
  <si>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</si>
  <si>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</si>
  <si>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</si>
  <si>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</si>
  <si>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</si>
  <si>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</si>
  <si>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</si>
  <si>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</si>
  <si>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</si>
  <si>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</si>
  <si>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</si>
  <si>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</si>
  <si>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</si>
  <si>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</si>
  <si>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</si>
  <si>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</si>
  <si>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</si>
  <si>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</si>
  <si>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</si>
  <si>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</si>
  <si>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</si>
  <si>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</si>
  <si>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</si>
  <si>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</si>
  <si>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</si>
  <si>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</si>
  <si>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</si>
  <si>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</si>
  <si>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</si>
  <si>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</si>
  <si>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</si>
  <si>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</si>
  <si>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</si>
  <si>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</si>
  <si>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</si>
  <si>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</si>
  <si>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</si>
  <si>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</si>
  <si>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</si>
  <si>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</si>
  <si>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</si>
  <si>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</si>
  <si>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</si>
  <si>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</si>
  <si>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</si>
  <si>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</si>
  <si>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</si>
  <si>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</si>
  <si>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</si>
  <si>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</si>
  <si>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</si>
  <si>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</si>
  <si>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</si>
  <si>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</si>
  <si>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</si>
  <si>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</si>
  <si>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</si>
  <si>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</si>
  <si>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</si>
  <si>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</si>
  <si>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</si>
  <si>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</si>
  <si>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</si>
  <si>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</si>
  <si>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</si>
  <si>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</si>
  <si>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</si>
  <si>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</si>
  <si>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</si>
  <si>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</si>
  <si>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</si>
  <si>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</si>
  <si>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</si>
  <si>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</si>
  <si>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</si>
  <si>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</si>
  <si>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</si>
  <si>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</si>
  <si>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</si>
  <si>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</si>
  <si>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</si>
  <si>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</si>
  <si>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</si>
  <si>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</si>
  <si>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</si>
  <si>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</si>
  <si>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</si>
  <si>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</si>
  <si>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</si>
  <si>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</si>
  <si>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</si>
  <si>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</si>
  <si>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</si>
  <si>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</si>
  <si>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</si>
  <si>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</si>
  <si>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</si>
  <si>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</si>
  <si>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</si>
  <si>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</si>
  <si>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</si>
  <si>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</si>
  <si>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</si>
  <si>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</si>
  <si>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</si>
  <si>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</si>
  <si>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</si>
  <si>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</si>
  <si>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</si>
  <si>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</si>
  <si>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</si>
  <si>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</si>
  <si>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</si>
  <si>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</si>
  <si>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</si>
  <si>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</si>
  <si>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</si>
  <si>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</si>
  <si>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</si>
  <si>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</si>
  <si>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</si>
  <si>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</si>
  <si>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</si>
  <si>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</si>
  <si>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</si>
  <si>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</si>
  <si>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</si>
  <si>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</si>
  <si>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</si>
  <si>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</si>
  <si>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</si>
  <si>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</si>
  <si>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</si>
  <si>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</si>
  <si>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</si>
  <si>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</si>
  <si>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</si>
  <si>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</si>
  <si>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</si>
  <si>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</si>
  <si>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</si>
  <si>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</si>
  <si>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</si>
  <si>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</si>
  <si>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</si>
  <si>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</si>
  <si>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</si>
  <si>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</si>
  <si>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</si>
  <si>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</si>
  <si>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</si>
  <si>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</si>
  <si>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</si>
  <si>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</si>
  <si>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</si>
  <si>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</si>
  <si>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</si>
  <si>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</si>
  <si>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</si>
  <si>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</si>
  <si>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</si>
  <si>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</si>
  <si>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</si>
  <si>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</si>
  <si>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</si>
  <si>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</si>
  <si>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</si>
  <si>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</si>
  <si>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</si>
  <si>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</si>
  <si>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</si>
  <si>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</si>
  <si>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</si>
  <si>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</si>
  <si>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</si>
  <si>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</si>
  <si>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</si>
  <si>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</si>
  <si>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</si>
  <si>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</si>
  <si>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</si>
  <si>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</si>
  <si>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</si>
  <si>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</si>
  <si>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</si>
  <si>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</si>
  <si>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</si>
  <si>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</si>
  <si>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</si>
  <si>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</si>
  <si>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</si>
  <si>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</si>
  <si>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</si>
  <si>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</si>
  <si>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</si>
  <si>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</si>
  <si>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</si>
  <si>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</si>
  <si>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</si>
  <si>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</si>
  <si>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</si>
  <si>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</si>
  <si>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</si>
  <si>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</si>
  <si>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</si>
  <si>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</si>
  <si>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</si>
  <si>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</si>
  <si>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</si>
  <si>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</si>
  <si>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</si>
  <si>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</si>
  <si>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</si>
  <si>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</si>
  <si>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</si>
  <si>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</si>
  <si>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</si>
  <si>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</si>
  <si>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</si>
  <si>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</si>
  <si>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</si>
  <si>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</si>
  <si>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</si>
  <si>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</si>
  <si>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</si>
  <si>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</si>
  <si>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</si>
  <si>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</si>
  <si>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</si>
  <si>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</si>
  <si>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</si>
  <si>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</si>
  <si>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</si>
  <si>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</si>
  <si>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</si>
  <si>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</si>
  <si>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</si>
  <si>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</si>
  <si>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</si>
  <si>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</si>
  <si>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</si>
  <si>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</si>
  <si>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</si>
  <si>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</si>
  <si>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</si>
  <si>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</si>
  <si>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</si>
  <si>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</si>
  <si>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</si>
  <si>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</si>
  <si>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</si>
  <si>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</si>
  <si>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</si>
  <si>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</si>
  <si>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</si>
  <si>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</si>
  <si>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</si>
  <si>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</si>
  <si>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</si>
  <si>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</si>
  <si>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</si>
  <si>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</si>
  <si>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</si>
  <si>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</si>
  <si>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</si>
  <si>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</si>
  <si>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</si>
  <si>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</si>
  <si>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</si>
  <si>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</si>
  <si>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</si>
  <si>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</si>
  <si>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</si>
  <si>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</si>
  <si>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</si>
  <si>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</si>
  <si>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</si>
  <si>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</si>
  <si>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</si>
  <si>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</si>
  <si>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</si>
  <si>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</si>
  <si>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</si>
  <si>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</si>
  <si>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</si>
  <si>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</si>
  <si>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</si>
  <si>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</si>
  <si>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</si>
  <si>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</si>
  <si>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</si>
  <si>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</si>
  <si>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</si>
  <si>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</si>
  <si>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</si>
  <si>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</si>
  <si>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</si>
  <si>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</si>
  <si>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</si>
  <si>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</si>
  <si>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</si>
  <si>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</si>
  <si>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</si>
  <si>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</si>
  <si>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</si>
  <si>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</si>
  <si>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</si>
  <si>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</si>
  <si>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</si>
  <si>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</si>
  <si>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</si>
  <si>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</si>
  <si>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</si>
  <si>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</si>
  <si>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</si>
  <si>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</si>
  <si>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</si>
  <si>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</si>
  <si>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</si>
  <si>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</si>
  <si>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</si>
  <si>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</si>
  <si>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</si>
  <si>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</si>
  <si>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</si>
  <si>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</si>
  <si>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</si>
  <si>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</si>
  <si>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</si>
  <si>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</si>
  <si>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</si>
  <si>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</si>
  <si>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</si>
  <si>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</si>
  <si>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</si>
  <si>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</si>
  <si>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</si>
  <si>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</si>
  <si>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</si>
  <si>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</si>
  <si>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</si>
  <si>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</si>
  <si>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</si>
  <si>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</si>
  <si>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</si>
  <si>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</si>
  <si>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</si>
  <si>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</si>
  <si>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</si>
  <si>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</si>
  <si>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</si>
  <si>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</si>
  <si>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</si>
  <si>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</si>
  <si>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</si>
  <si>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</si>
  <si>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</si>
  <si>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</si>
  <si>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</si>
  <si>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</si>
  <si>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</si>
  <si>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</si>
  <si>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</si>
  <si>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</si>
  <si>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</si>
  <si>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</si>
  <si>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</si>
  <si>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</si>
  <si>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</si>
  <si>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</si>
  <si>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</si>
  <si>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</si>
  <si>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</si>
  <si>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</si>
  <si>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</si>
  <si>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</si>
  <si>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</si>
  <si>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</si>
  <si>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</si>
  <si>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</si>
  <si>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</si>
  <si>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</si>
  <si>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</si>
  <si>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</si>
  <si>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</si>
  <si>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</si>
  <si>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</si>
  <si>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</si>
  <si>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</si>
  <si>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</si>
  <si>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</si>
  <si>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</si>
  <si>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</si>
  <si>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</si>
  <si>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</si>
  <si>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</si>
  <si>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</si>
  <si>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</si>
  <si>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</si>
  <si>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</si>
  <si>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</si>
  <si>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</si>
  <si>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</si>
  <si>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</si>
  <si>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</si>
  <si>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</si>
  <si>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</si>
  <si>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</si>
  <si>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</si>
  <si>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</si>
  <si>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</si>
  <si>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</si>
  <si>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</si>
  <si>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</si>
  <si>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</si>
  <si>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</si>
  <si>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</si>
  <si>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</si>
  <si>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</si>
  <si>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</si>
  <si>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</si>
  <si>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</si>
  <si>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</si>
  <si>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</si>
  <si>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</si>
  <si>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</si>
  <si>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</si>
  <si>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</si>
  <si>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</si>
  <si>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</si>
  <si>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</si>
  <si>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</si>
  <si>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</si>
  <si>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</si>
  <si>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</si>
  <si>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</si>
  <si>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</si>
  <si>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</si>
  <si>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</si>
  <si>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</si>
  <si>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</si>
  <si>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</si>
  <si>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</si>
  <si>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</si>
  <si>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</si>
  <si>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</si>
  <si>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</si>
  <si>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</si>
  <si>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</si>
  <si>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</si>
  <si>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</si>
  <si>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</si>
  <si>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</si>
  <si>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</si>
  <si>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</si>
  <si>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</si>
  <si>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</si>
  <si>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</si>
  <si>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</si>
  <si>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</si>
  <si>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</si>
  <si>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</si>
  <si>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</si>
  <si>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</si>
  <si>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</si>
  <si>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</si>
  <si>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</si>
  <si>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</si>
  <si>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</si>
  <si>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</si>
  <si>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</si>
  <si>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</si>
  <si>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</si>
  <si>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</si>
  <si>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</si>
  <si>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</si>
  <si>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</si>
  <si>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</si>
  <si>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</si>
  <si>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</si>
  <si>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</si>
  <si>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</si>
  <si>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</si>
  <si>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</si>
  <si>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</si>
  <si>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</si>
  <si>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</si>
  <si>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</si>
  <si>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</si>
  <si>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</si>
  <si>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</si>
  <si>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</si>
  <si>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</si>
  <si>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</si>
  <si>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</si>
  <si>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</si>
  <si>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</si>
  <si>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</si>
  <si>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</si>
  <si>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</si>
  <si>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</si>
  <si>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</si>
  <si>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</si>
  <si>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</si>
  <si>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</si>
  <si>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</si>
  <si>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</si>
  <si>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</si>
  <si>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</si>
  <si>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</si>
  <si>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</si>
  <si>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</si>
  <si>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</si>
  <si>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</si>
  <si>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</si>
  <si>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</si>
  <si>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</si>
  <si>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</si>
  <si>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</si>
  <si>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</si>
  <si>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</si>
  <si>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</si>
  <si>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</si>
  <si>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</si>
  <si>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</si>
  <si>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</si>
  <si>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</si>
  <si>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</si>
  <si>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</si>
  <si>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</si>
  <si>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</si>
  <si>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</si>
  <si>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</si>
  <si>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</si>
  <si>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</si>
  <si>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</si>
  <si>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</si>
  <si>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</si>
  <si>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</si>
  <si>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</si>
  <si>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</si>
  <si>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</si>
  <si>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</si>
  <si>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</si>
  <si>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</si>
  <si>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</si>
  <si>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</si>
  <si>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</si>
  <si>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</si>
  <si>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</si>
  <si>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</si>
  <si>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</si>
  <si>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</si>
  <si>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</si>
  <si>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</si>
  <si>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</si>
  <si>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</si>
  <si>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</si>
  <si>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</si>
  <si>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</si>
  <si>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</si>
  <si>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</si>
  <si>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</si>
  <si>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</si>
  <si>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</si>
  <si>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</si>
  <si>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</si>
  <si>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</si>
  <si>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</si>
  <si>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</si>
  <si>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</si>
  <si>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</si>
  <si>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</si>
  <si>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</si>
  <si>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</si>
  <si>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</si>
  <si>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</si>
  <si>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</si>
  <si>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</si>
  <si>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</si>
  <si>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</si>
  <si>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</si>
  <si>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</si>
  <si>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</si>
  <si>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</si>
  <si>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</si>
  <si>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</si>
  <si>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</si>
  <si>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</si>
  <si>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</si>
  <si>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</si>
  <si>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</si>
  <si>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</si>
  <si>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</si>
  <si>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</si>
  <si>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</si>
  <si>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</si>
  <si>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</si>
  <si>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</si>
  <si>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</si>
  <si>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</si>
  <si>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</si>
  <si>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</si>
  <si>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</si>
  <si>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</si>
  <si>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</si>
  <si>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</si>
  <si>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</si>
  <si>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</si>
  <si>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</si>
  <si>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</si>
  <si>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</si>
  <si>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</si>
  <si>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</si>
  <si>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</si>
  <si>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</si>
  <si>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</si>
  <si>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</si>
  <si>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</si>
  <si>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</si>
  <si>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</si>
  <si>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</si>
  <si>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</si>
  <si>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</si>
  <si>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</si>
  <si>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</si>
  <si>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</si>
  <si>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</si>
  <si>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</si>
  <si>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</si>
  <si>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</si>
  <si>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</si>
  <si>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</si>
  <si>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</si>
  <si>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</si>
  <si>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</si>
  <si>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</si>
  <si>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</si>
  <si>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</si>
  <si>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</si>
  <si>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</si>
  <si>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</si>
  <si>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</si>
  <si>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</si>
  <si>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</si>
  <si>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</si>
  <si>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</si>
  <si>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</si>
  <si>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</si>
  <si>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</si>
  <si>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</si>
  <si>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</si>
  <si>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</si>
  <si>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</si>
  <si>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</si>
  <si>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</si>
  <si>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</si>
  <si>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</si>
  <si>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</si>
  <si>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</si>
  <si>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</si>
  <si>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</si>
  <si>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</si>
  <si>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</si>
  <si>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</si>
  <si>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</si>
  <si>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</si>
  <si>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</si>
  <si>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</si>
  <si>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</si>
  <si>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</si>
  <si>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</si>
  <si>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</si>
  <si>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</si>
  <si>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</si>
  <si>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</si>
  <si>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</si>
  <si>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</si>
  <si>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</si>
  <si>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</si>
  <si>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</si>
  <si>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</si>
  <si>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</si>
  <si>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</si>
  <si>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</si>
  <si>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</si>
  <si>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</si>
  <si>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</si>
  <si>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</si>
  <si>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</si>
  <si>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</si>
  <si>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</si>
  <si>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</si>
  <si>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</si>
  <si>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</si>
  <si>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</si>
  <si>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</si>
  <si>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</si>
  <si>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</si>
  <si>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</si>
  <si>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</si>
  <si>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</si>
  <si>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</si>
  <si>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</si>
  <si>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</si>
  <si>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</si>
  <si>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</si>
  <si>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</si>
  <si>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</si>
  <si>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</si>
  <si>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</si>
  <si>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</si>
  <si>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</si>
  <si>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</si>
  <si>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</si>
  <si>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</si>
  <si>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</si>
  <si>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</si>
  <si>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</si>
  <si>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</si>
  <si>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</si>
  <si>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</si>
  <si>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</si>
  <si>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</si>
  <si>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</si>
  <si>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</si>
  <si>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</si>
  <si>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</si>
  <si>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</si>
  <si>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</si>
  <si>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</si>
  <si>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</si>
  <si>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</si>
  <si>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</si>
  <si>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</si>
  <si>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</si>
  <si>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</si>
  <si>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</si>
  <si>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</si>
  <si>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</si>
  <si>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</si>
  <si>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</si>
  <si>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</si>
  <si>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</si>
  <si>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</si>
  <si>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</si>
  <si>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</si>
  <si>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</si>
  <si>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</si>
  <si>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</si>
  <si>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</si>
  <si>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</si>
  <si>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</si>
  <si>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</si>
  <si>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</si>
  <si>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</si>
  <si>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</si>
  <si>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</si>
  <si>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</si>
  <si>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</si>
  <si>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</si>
  <si>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</si>
  <si>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</si>
  <si>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</si>
  <si>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</si>
  <si>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</si>
  <si>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</si>
  <si>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</si>
  <si>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</si>
  <si>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</si>
  <si>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</si>
  <si>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</si>
  <si>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</si>
  <si>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</si>
  <si>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</si>
  <si>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</si>
  <si>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</si>
  <si>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</si>
  <si>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</si>
  <si>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</si>
  <si>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</si>
  <si>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</si>
  <si>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</si>
  <si>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</si>
  <si>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</si>
  <si>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</si>
  <si>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</si>
  <si>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</si>
  <si>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</si>
  <si>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</si>
  <si>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05091560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</si>
  <si>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</si>
  <si>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</si>
  <si>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</si>
  <si>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RANCE</t>
  </si>
  <si>
    <t xml:space="preserve">NOM_PRELEV_DETERM</t>
  </si>
  <si>
    <t xml:space="preserve">AQUASCOP BIOLOGIE site de Monptellier</t>
  </si>
  <si>
    <t xml:space="preserve">LB_STATION</t>
  </si>
  <si>
    <t xml:space="preserve">LE RANCE A VITRAC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</si>
  <si>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</si>
  <si>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</si>
  <si>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</si>
  <si>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</si>
  <si>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IBMR-20-M54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</si>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</sst>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644691</v>
      </c>
      <c r="G10" s="25"/>
      <c r="H10" s="25"/>
    </row>
    <row r="11" customFormat="false" ht="15" hidden="false" customHeight="false" outlineLevel="0" collapsed="false">
      <c r="A11" s="26" t="s">
        <v>5183</v>
      </c>
      <c r="B11" s="30" t="n">
        <v>44020</v>
      </c>
      <c r="D11" s="26" t="s">
        <v>5184</v>
      </c>
      <c r="E11" s="29" t="n">
        <v>6409694</v>
      </c>
      <c r="G11" s="25"/>
      <c r="H11" s="25"/>
    </row>
    <row r="12" customFormat="false" ht="15" hidden="false" customHeight="false" outlineLevel="0" collapsed="false">
      <c r="A12" s="26" t="s">
        <v>5185</v>
      </c>
      <c r="B12" s="29" t="s">
        <v>5186</v>
      </c>
      <c r="D12" s="26" t="s">
        <v>5187</v>
      </c>
      <c r="E12" s="29" t="n">
        <v>644623</v>
      </c>
      <c r="G12" s="25"/>
      <c r="H12" s="25"/>
    </row>
    <row r="13" customFormat="false" ht="17.25" hidden="false" customHeight="true" outlineLevel="0" collapsed="false">
      <c r="A13" s="12"/>
      <c r="B13" s="31"/>
      <c r="D13" s="26" t="s">
        <v>5188</v>
      </c>
      <c r="E13" s="29" t="n">
        <v>6409646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644691</v>
      </c>
    </row>
    <row r="18" customFormat="false" ht="15" hidden="false" customHeight="false" outlineLevel="0" collapsed="false">
      <c r="A18" s="36"/>
      <c r="B18" s="37" t="s">
        <v>5196</v>
      </c>
      <c r="C18" s="38" t="n">
        <f aca="false">E11</f>
        <v>6409694</v>
      </c>
    </row>
    <row r="19" customFormat="false" ht="15" hidden="false" customHeight="false" outlineLevel="0" collapsed="false">
      <c r="A19" s="33" t="s">
        <v>5197</v>
      </c>
      <c r="B19" s="39" t="n">
        <v>472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5.04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45</v>
      </c>
      <c r="D35" s="52" t="s">
        <v>5215</v>
      </c>
      <c r="E35" s="53" t="n">
        <v>55</v>
      </c>
    </row>
    <row r="36" s="56" customFormat="true" ht="15" hidden="false" customHeight="true" outlineLevel="0" collapsed="false">
      <c r="A36" s="54" t="s">
        <v>5216</v>
      </c>
      <c r="B36" s="34" t="n">
        <v>55</v>
      </c>
      <c r="C36" s="50"/>
      <c r="D36" s="55" t="s">
        <v>5217</v>
      </c>
      <c r="E36" s="34" t="n">
        <v>45</v>
      </c>
    </row>
    <row r="37" s="56" customFormat="true" ht="15" hidden="false" customHeight="true" outlineLevel="0" collapsed="false">
      <c r="A37" s="54" t="s">
        <v>5218</v>
      </c>
      <c r="B37" s="34" t="n">
        <v>3.9</v>
      </c>
      <c r="C37" s="50"/>
      <c r="D37" s="55" t="s">
        <v>5219</v>
      </c>
      <c r="E37" s="34" t="n">
        <v>6.13</v>
      </c>
    </row>
    <row r="38" s="56" customFormat="true" ht="15" hidden="false" customHeight="true" outlineLevel="0" collapsed="false">
      <c r="A38" s="54" t="s">
        <v>5220</v>
      </c>
      <c r="B38" s="34" t="n">
        <v>32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5</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t="n">
        <v>1</v>
      </c>
    </row>
    <row r="58" s="17" customFormat="true" ht="15" hidden="false" customHeight="false" outlineLevel="0" collapsed="false">
      <c r="A58" s="33" t="s">
        <v>5238</v>
      </c>
      <c r="B58" s="62" t="n">
        <v>5</v>
      </c>
      <c r="C58" s="50"/>
      <c r="D58" s="26" t="s">
        <v>5238</v>
      </c>
      <c r="E58" s="62" t="n">
        <v>3</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t="n">
        <v>1</v>
      </c>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2</v>
      </c>
      <c r="C83" s="50"/>
      <c r="D83" s="26" t="s">
        <v>5257</v>
      </c>
      <c r="E83" s="62" t="n">
        <v>4</v>
      </c>
    </row>
    <row r="84" s="17" customFormat="true" ht="15" hidden="false" customHeight="false" outlineLevel="0" collapsed="false">
      <c r="A84" s="33" t="s">
        <v>5258</v>
      </c>
      <c r="B84" s="62" t="n">
        <v>5</v>
      </c>
      <c r="C84" s="50"/>
      <c r="D84" s="26" t="s">
        <v>5258</v>
      </c>
      <c r="E84" s="62" t="n">
        <v>3</v>
      </c>
    </row>
    <row r="85" s="17" customFormat="true" ht="15" hidden="false" customHeight="false" outlineLevel="0" collapsed="false">
      <c r="A85" s="33" t="s">
        <v>5259</v>
      </c>
      <c r="B85" s="62" t="n">
        <v>1</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2.8</v>
      </c>
      <c r="E98" s="82" t="n">
        <v>0.01</v>
      </c>
      <c r="F98" s="82" t="s">
        <v>5274</v>
      </c>
      <c r="G98" s="85"/>
      <c r="H98" s="86"/>
    </row>
    <row r="99" customFormat="false" ht="15" hidden="false" customHeight="false" outlineLevel="0" collapsed="false">
      <c r="A99" s="78" t="s">
        <v>3199</v>
      </c>
      <c r="B99" s="79" t="str">
        <f aca="false">IF(A99="NEWCOD",IF(ISBLANK(G99),"renseigner le champ 'Nouveau taxon'",G99),VLOOKUP(A99,'Ref Taxo'!A:B,2,FALSE()))</f>
        <v>Nostoc</v>
      </c>
      <c r="C99" s="80" t="n">
        <f aca="false">IF(A99="NEWCOD",IF(ISBLANK(H99),"NoCod",H99),VLOOKUP(A99,'Ref Taxo'!A:D,4,FALSE()))</f>
        <v>1105</v>
      </c>
      <c r="D99" s="81" t="n">
        <v>0.02</v>
      </c>
      <c r="E99" s="82" t="n">
        <v>0.01</v>
      </c>
      <c r="F99" s="82" t="s">
        <v>5274</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c r="F100" s="82" t="s">
        <v>5274</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0.15</v>
      </c>
      <c r="E101" s="82"/>
      <c r="F101" s="82" t="s">
        <v>5274</v>
      </c>
      <c r="G101" s="85"/>
      <c r="H101" s="86"/>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0.1</v>
      </c>
      <c r="E102" s="82"/>
      <c r="F102" s="82" t="s">
        <v>5274</v>
      </c>
      <c r="G102" s="85"/>
      <c r="H102" s="86"/>
    </row>
    <row r="103" customFormat="false" ht="1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t="n">
        <v>1.5</v>
      </c>
      <c r="E103" s="82"/>
      <c r="F103" s="82" t="s">
        <v>5274</v>
      </c>
      <c r="G103" s="85"/>
      <c r="H103" s="86"/>
    </row>
    <row r="104" customFormat="false" ht="15" hidden="false" customHeight="false" outlineLevel="0" collapsed="false">
      <c r="A104" s="78" t="s">
        <v>3657</v>
      </c>
      <c r="B104" s="79" t="str">
        <f aca="false">IF(A104="NEWCOD",IF(ISBLANK(G104),"renseigner le champ 'Nouveau taxon'",G104),VLOOKUP(A104,'Ref Taxo'!A:B,2,FALSE()))</f>
        <v>Porella pinnata</v>
      </c>
      <c r="C104" s="80" t="n">
        <f aca="false">IF(A104="NEWCOD",IF(ISBLANK(H104),"NoCod",H104),VLOOKUP(A104,'Ref Taxo'!A:D,4,FALSE()))</f>
        <v>9788</v>
      </c>
      <c r="D104" s="81"/>
      <c r="E104" s="82" t="n">
        <v>0.03</v>
      </c>
      <c r="F104" s="82" t="s">
        <v>5274</v>
      </c>
      <c r="G104" s="85"/>
      <c r="H104" s="86"/>
    </row>
    <row r="105" customFormat="false" ht="15" hidden="false" customHeight="false" outlineLevel="0" collapsed="false">
      <c r="A105" s="78" t="s">
        <v>4317</v>
      </c>
      <c r="B105" s="79" t="str">
        <f aca="false">IF(A105="NEWCOD",IF(ISBLANK(G105),"renseigner le champ 'Nouveau taxon'",G105),VLOOKUP(A105,'Ref Taxo'!A:B,2,FALSE()))</f>
        <v>Scapania undulata</v>
      </c>
      <c r="C105" s="80" t="n">
        <f aca="false">IF(A105="NEWCOD",IF(ISBLANK(H105),"NoCod",H105),VLOOKUP(A105,'Ref Taxo'!A:D,4,FALSE()))</f>
        <v>1213</v>
      </c>
      <c r="D105" s="81" t="n">
        <v>1.3</v>
      </c>
      <c r="E105" s="82" t="n">
        <v>0.01</v>
      </c>
      <c r="F105" s="82" t="s">
        <v>5274</v>
      </c>
      <c r="G105" s="85"/>
      <c r="H105" s="86"/>
    </row>
    <row r="106" customFormat="false" ht="15" hidden="false" customHeight="false" outlineLevel="0" collapsed="false">
      <c r="A106" s="78" t="s">
        <v>470</v>
      </c>
      <c r="B106" s="79" t="str">
        <f aca="false">IF(A106="NEWCOD",IF(ISBLANK(G106),"renseigner le champ 'Nouveau taxon'",G106),VLOOKUP(A106,'Ref Taxo'!A:B,2,FALSE()))</f>
        <v>Brachythecium rivulare</v>
      </c>
      <c r="C106" s="80" t="n">
        <f aca="false">IF(A106="NEWCOD",IF(ISBLANK(H106),"NoCod",H106),VLOOKUP(A106,'Ref Taxo'!A:D,4,FALSE()))</f>
        <v>1260</v>
      </c>
      <c r="D106" s="81" t="n">
        <v>14</v>
      </c>
      <c r="E106" s="82" t="n">
        <v>0.01</v>
      </c>
      <c r="F106" s="82" t="s">
        <v>5274</v>
      </c>
      <c r="G106" s="85"/>
      <c r="H106" s="86"/>
    </row>
    <row r="107" customFormat="false" ht="15" hidden="false" customHeight="false" outlineLevel="0" collapsed="false">
      <c r="A107" s="78" t="s">
        <v>1231</v>
      </c>
      <c r="B107" s="79" t="str">
        <f aca="false">IF(A107="NEWCOD",IF(ISBLANK(G107),"renseigner le champ 'Nouveau taxon'",G107),VLOOKUP(A107,'Ref Taxo'!A:B,2,FALSE()))</f>
        <v>Cratoneuron filicinum</v>
      </c>
      <c r="C107" s="80" t="n">
        <f aca="false">IF(A107="NEWCOD",IF(ISBLANK(H107),"NoCod",H107),VLOOKUP(A107,'Ref Taxo'!A:D,4,FALSE()))</f>
        <v>1233</v>
      </c>
      <c r="D107" s="81" t="n">
        <v>0.01</v>
      </c>
      <c r="E107" s="82" t="n">
        <v>0.01</v>
      </c>
      <c r="F107" s="82" t="s">
        <v>5274</v>
      </c>
      <c r="G107" s="85"/>
      <c r="H107" s="86"/>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0.01</v>
      </c>
      <c r="E108" s="82" t="n">
        <v>0.02</v>
      </c>
      <c r="F108" s="82" t="s">
        <v>5274</v>
      </c>
      <c r="G108" s="85"/>
      <c r="H108" s="86"/>
    </row>
    <row r="109" customFormat="false" ht="15" hidden="false" customHeight="false" outlineLevel="0" collapsed="false">
      <c r="A109" s="78" t="s">
        <v>1982</v>
      </c>
      <c r="B109" s="79" t="str">
        <f aca="false">IF(A109="NEWCOD",IF(ISBLANK(G109),"renseigner le champ 'Nouveau taxon'",G109),VLOOKUP(A109,'Ref Taxo'!A:B,2,FALSE()))</f>
        <v>Fontinalis squamosa</v>
      </c>
      <c r="C109" s="80" t="n">
        <f aca="false">IF(A109="NEWCOD",IF(ISBLANK(H109),"NoCod",H109),VLOOKUP(A109,'Ref Taxo'!A:D,4,FALSE()))</f>
        <v>1312</v>
      </c>
      <c r="D109" s="81" t="n">
        <v>2.5</v>
      </c>
      <c r="E109" s="82" t="n">
        <v>0.01</v>
      </c>
      <c r="F109" s="82" t="s">
        <v>5274</v>
      </c>
      <c r="G109" s="85"/>
      <c r="H109" s="86"/>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9.8</v>
      </c>
      <c r="E110" s="82" t="n">
        <v>0.02</v>
      </c>
      <c r="F110" s="82" t="s">
        <v>5274</v>
      </c>
      <c r="G110" s="85"/>
      <c r="H110" s="86"/>
    </row>
    <row r="111" customFormat="false" ht="15" hidden="false" customHeight="false" outlineLevel="0" collapsed="false">
      <c r="A111" s="78" t="s">
        <v>4837</v>
      </c>
      <c r="B111" s="79" t="str">
        <f aca="false">IF(A111="NEWCOD",IF(ISBLANK(G111),"renseigner le champ 'Nouveau taxon'",G111),VLOOKUP(A111,'Ref Taxo'!A:B,2,FALSE()))</f>
        <v>Thamnobryum alopecurum</v>
      </c>
      <c r="C111" s="80" t="n">
        <f aca="false">IF(A111="NEWCOD",IF(ISBLANK(H111),"NoCod",H111),VLOOKUP(A111,'Ref Taxo'!A:D,4,FALSE()))</f>
        <v>1344</v>
      </c>
      <c r="D111" s="81" t="n">
        <v>0.01</v>
      </c>
      <c r="E111" s="82" t="n">
        <v>0.01</v>
      </c>
      <c r="F111" s="82" t="s">
        <v>5274</v>
      </c>
      <c r="G111" s="85"/>
      <c r="H111" s="86"/>
    </row>
    <row r="112" customFormat="false" ht="15" hidden="false" customHeight="false" outlineLevel="0" collapsed="false">
      <c r="A112" s="78" t="s">
        <v>1371</v>
      </c>
      <c r="B112" s="79" t="str">
        <f aca="false">IF(A112="NEWCOD",IF(ISBLANK(G112),"renseigner le champ 'Nouveau taxon'",G112),VLOOKUP(A112,'Ref Taxo'!A:B,2,FALSE()))</f>
        <v>Dermatocarpon weberi</v>
      </c>
      <c r="C112" s="80" t="n">
        <f aca="false">IF(A112="NEWCOD",IF(ISBLANK(H112),"NoCod",H112),VLOOKUP(A112,'Ref Taxo'!A:D,4,FALSE()))</f>
        <v>10217</v>
      </c>
      <c r="D112" s="81"/>
      <c r="E112" s="82" t="n">
        <v>0.01</v>
      </c>
      <c r="F112" s="82" t="s">
        <v>5274</v>
      </c>
      <c r="G112" s="85"/>
      <c r="H112" s="86"/>
    </row>
    <row r="113" customFormat="false" ht="1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c r="E113" s="82" t="n">
        <v>0.01</v>
      </c>
      <c r="F113" s="82" t="s">
        <v>5274</v>
      </c>
      <c r="G113" s="85"/>
      <c r="H113" s="86"/>
    </row>
    <row r="114" customFormat="false" ht="15" hidden="false" customHeight="false" outlineLevel="0" collapsed="false">
      <c r="A114" s="78" t="s">
        <v>2792</v>
      </c>
      <c r="B114" s="79" t="str">
        <f aca="false">IF(A114="NEWCOD",IF(ISBLANK(G114),"renseigner le champ 'Nouveau taxon'",G114),VLOOKUP(A114,'Ref Taxo'!A:B,2,FALSE()))</f>
        <v>Lycopus europaeus</v>
      </c>
      <c r="C114" s="80" t="n">
        <f aca="false">IF(A114="NEWCOD",IF(ISBLANK(H114),"NoCod",H114),VLOOKUP(A114,'Ref Taxo'!A:D,4,FALSE()))</f>
        <v>1789</v>
      </c>
      <c r="D114" s="81"/>
      <c r="E114" s="82" t="n">
        <v>0.01</v>
      </c>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2021-01-26T13:43:57Z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