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5000" sheetId="2" r:id="rId2"/>
    <sheet name="Mises à jour" sheetId="3" r:id="rId3"/>
  </sheets>
  <definedNames/>
  <calcPr calcId="145621"/>
</workbook>
</file>

<file path=xl/sharedStrings.xml><?xml version="1.0" encoding="utf-8"?>
<sst xmlns="http://schemas.openxmlformats.org/spreadsheetml/2006/main" count="6487" uniqueCount="5304">
  <si>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</si>
  <si>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</si>
  <si>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</si>
  <si>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</si>
  <si>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</si>
  <si>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</si>
  <si>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</si>
  <si>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</si>
  <si>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</si>
  <si>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</si>
  <si>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</si>
  <si>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</si>
  <si>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</si>
  <si>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</si>
  <si>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</si>
  <si>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</si>
  <si>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</si>
  <si>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</si>
  <si>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</si>
  <si>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</si>
  <si>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</si>
  <si>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</si>
  <si>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</si>
  <si>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</si>
  <si>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</si>
  <si>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</si>
  <si>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</si>
  <si>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</si>
  <si>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</si>
  <si>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</si>
  <si>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</si>
  <si>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</si>
  <si>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</si>
  <si>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</si>
  <si>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</si>
  <si>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</si>
  <si>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</si>
  <si>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</si>
  <si>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</si>
  <si>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</si>
  <si>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</si>
  <si>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</si>
  <si>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</si>
  <si>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</si>
  <si>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</si>
  <si>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</si>
  <si>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</si>
  <si>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</si>
  <si>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</si>
  <si>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</si>
  <si>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</si>
  <si>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</si>
  <si>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</si>
  <si>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</si>
  <si>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</si>
  <si>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</si>
  <si>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</si>
  <si>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</si>
  <si>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</si>
  <si>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</si>
  <si>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</si>
  <si>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</si>
  <si>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</si>
  <si>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</si>
  <si>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</si>
  <si>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</si>
  <si>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</si>
  <si>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</si>
  <si>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</si>
  <si>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</si>
  <si>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</si>
  <si>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</si>
  <si>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</si>
  <si>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</si>
  <si>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</si>
  <si>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</si>
  <si>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</si>
  <si>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</si>
  <si>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</si>
  <si>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</si>
  <si>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</si>
  <si>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</si>
  <si>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</si>
  <si>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</si>
  <si>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</si>
  <si>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</si>
  <si>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</si>
  <si>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</si>
  <si>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</si>
  <si>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</si>
  <si>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</si>
  <si>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</si>
  <si>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</si>
  <si>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</si>
  <si>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</si>
  <si>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</si>
  <si>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</si>
  <si>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</si>
  <si>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</si>
  <si>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</si>
  <si>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</si>
  <si>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</si>
  <si>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</si>
  <si>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</si>
  <si>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</si>
  <si>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</si>
  <si>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</si>
  <si>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</si>
  <si>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</si>
  <si>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</si>
  <si>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</si>
  <si>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</si>
  <si>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</si>
  <si>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</si>
  <si>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</si>
  <si>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</si>
  <si>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</si>
  <si>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</si>
  <si>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</si>
  <si>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</si>
  <si>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</si>
  <si>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</si>
  <si>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</si>
  <si>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</si>
  <si>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</si>
  <si>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</si>
  <si>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</si>
  <si>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</si>
  <si>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</si>
  <si>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</si>
  <si>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</si>
  <si>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</si>
  <si>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</si>
  <si>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</si>
  <si>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</si>
  <si>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</si>
  <si>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</si>
  <si>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</si>
  <si>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</si>
  <si>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</si>
  <si>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</si>
  <si>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</si>
  <si>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</si>
  <si>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</si>
  <si>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</si>
  <si>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</si>
  <si>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</si>
  <si>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</si>
  <si>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</si>
  <si>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</si>
  <si>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</si>
  <si>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</si>
  <si>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</si>
  <si>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</si>
  <si>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</si>
  <si>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</si>
  <si>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</si>
  <si>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</si>
  <si>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</si>
  <si>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</si>
  <si>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</si>
  <si>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</si>
  <si>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</si>
  <si>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</si>
  <si>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</si>
  <si>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</si>
  <si>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</si>
  <si>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</si>
  <si>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</si>
  <si>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</si>
  <si>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</si>
  <si>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</si>
  <si>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</si>
  <si>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</si>
  <si>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</si>
  <si>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</si>
  <si>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</si>
  <si>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</si>
  <si>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</si>
  <si>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</si>
  <si>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</si>
  <si>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</si>
  <si>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</si>
  <si>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</si>
  <si>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</si>
  <si>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</si>
  <si>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</si>
  <si>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</si>
  <si>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</si>
  <si>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</si>
  <si>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</si>
  <si>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</si>
  <si>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</si>
  <si>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</si>
  <si>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</si>
  <si>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</si>
  <si>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</si>
  <si>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</si>
  <si>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</si>
  <si>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</si>
  <si>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</si>
  <si>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</si>
  <si>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</si>
  <si>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</si>
  <si>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</si>
  <si>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</si>
  <si>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</si>
  <si>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</si>
  <si>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</si>
  <si>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</si>
  <si>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</si>
  <si>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</si>
  <si>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</si>
  <si>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</si>
  <si>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</si>
  <si>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</si>
  <si>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</si>
  <si>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</si>
  <si>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</si>
  <si>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</si>
  <si>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</si>
  <si>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</si>
  <si>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</si>
  <si>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</si>
  <si>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</si>
  <si>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</si>
  <si>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</si>
  <si>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</si>
  <si>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</si>
  <si>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</si>
  <si>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</si>
  <si>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</si>
  <si>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</si>
  <si>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</si>
  <si>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</si>
  <si>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</si>
  <si>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</si>
  <si>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</si>
  <si>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</si>
  <si>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</si>
  <si>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</si>
  <si>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</si>
  <si>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</si>
  <si>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</si>
  <si>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</si>
  <si>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</si>
  <si>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</si>
  <si>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</si>
  <si>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</si>
  <si>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</si>
  <si>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</si>
  <si>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</si>
  <si>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</si>
  <si>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</si>
  <si>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</si>
  <si>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</si>
  <si>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</si>
  <si>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</si>
  <si>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</si>
  <si>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</si>
  <si>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</si>
  <si>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</si>
  <si>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</si>
  <si>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</si>
  <si>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</si>
  <si>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</si>
  <si>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</si>
  <si>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</si>
  <si>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</si>
  <si>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</si>
  <si>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</si>
  <si>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</si>
  <si>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</si>
  <si>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</si>
  <si>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</si>
  <si>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</si>
  <si>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</si>
  <si>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</si>
  <si>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</si>
  <si>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</si>
  <si>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</si>
  <si>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</si>
  <si>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</si>
  <si>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</si>
  <si>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</si>
  <si>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</si>
  <si>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</si>
  <si>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</si>
  <si>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</si>
  <si>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</si>
  <si>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</si>
  <si>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</si>
  <si>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</si>
  <si>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</si>
  <si>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</si>
  <si>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</si>
  <si>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</si>
  <si>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</si>
  <si>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</si>
  <si>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</si>
  <si>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</si>
  <si>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</si>
  <si>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</si>
  <si>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</si>
  <si>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</si>
  <si>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</si>
  <si>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</si>
  <si>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</si>
  <si>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</si>
  <si>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</si>
  <si>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</si>
  <si>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</si>
  <si>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</si>
  <si>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</si>
  <si>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</si>
  <si>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</si>
  <si>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</si>
  <si>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</si>
  <si>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</si>
  <si>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</si>
  <si>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</si>
  <si>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</si>
  <si>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</si>
  <si>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</si>
  <si>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</si>
  <si>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</si>
  <si>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</si>
  <si>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</si>
  <si>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</si>
  <si>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</si>
  <si>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</si>
  <si>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</si>
  <si>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</si>
  <si>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</si>
  <si>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</si>
  <si>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</si>
  <si>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</si>
  <si>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</si>
  <si>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</si>
  <si>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</si>
  <si>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</si>
  <si>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</si>
  <si>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</si>
  <si>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</si>
  <si>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</si>
  <si>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</si>
  <si>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</si>
  <si>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</si>
  <si>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</si>
  <si>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</si>
  <si>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</si>
  <si>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</si>
  <si>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</si>
  <si>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</si>
  <si>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</si>
  <si>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</si>
  <si>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</si>
  <si>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</si>
  <si>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</si>
  <si>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</si>
  <si>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</si>
  <si>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</si>
  <si>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</si>
  <si>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</si>
  <si>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</si>
  <si>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</si>
  <si>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</si>
  <si>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</si>
  <si>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</si>
  <si>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</si>
  <si>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</si>
  <si>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</si>
  <si>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</si>
  <si>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</si>
  <si>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</si>
  <si>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</si>
  <si>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</si>
  <si>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</si>
  <si>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</si>
  <si>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</si>
  <si>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</si>
  <si>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</si>
  <si>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</si>
  <si>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</si>
  <si>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</si>
  <si>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</si>
  <si>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</si>
  <si>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</si>
  <si>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</si>
  <si>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</si>
  <si>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</si>
  <si>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</si>
  <si>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</si>
  <si>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</si>
  <si>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</si>
  <si>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</si>
  <si>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</si>
  <si>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</si>
  <si>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</si>
  <si>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</si>
  <si>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</si>
  <si>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</si>
  <si>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</si>
  <si>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</si>
  <si>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</si>
  <si>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</si>
  <si>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</si>
  <si>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</si>
  <si>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</si>
  <si>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</si>
  <si>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</si>
  <si>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</si>
  <si>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</si>
  <si>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</si>
  <si>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</si>
  <si>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</si>
  <si>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</si>
  <si>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</si>
  <si>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</si>
  <si>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</si>
  <si>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</si>
  <si>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</si>
  <si>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</si>
  <si>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</si>
  <si>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</si>
  <si>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</si>
  <si>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</si>
  <si>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</si>
  <si>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</si>
  <si>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</si>
  <si>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</si>
  <si>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</si>
  <si>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</si>
  <si>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</si>
  <si>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</si>
  <si>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</si>
  <si>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</si>
  <si>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</si>
  <si>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</si>
  <si>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</si>
  <si>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</si>
  <si>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</si>
  <si>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</si>
  <si>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</si>
  <si>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</si>
  <si>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</si>
  <si>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</si>
  <si>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</si>
  <si>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</si>
  <si>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</si>
  <si>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</si>
  <si>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</si>
  <si>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</si>
  <si>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</si>
  <si>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</si>
  <si>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</si>
  <si>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</si>
  <si>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</si>
  <si>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</si>
  <si>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</si>
  <si>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</si>
  <si>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</si>
  <si>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</si>
  <si>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</si>
  <si>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</si>
  <si>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</si>
  <si>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</si>
  <si>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</si>
  <si>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</si>
  <si>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</si>
  <si>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</si>
  <si>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</si>
  <si>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</si>
  <si>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</si>
  <si>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</si>
  <si>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</si>
  <si>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</si>
  <si>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</si>
  <si>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</si>
  <si>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</si>
  <si>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</si>
  <si>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</si>
  <si>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</si>
  <si>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</si>
  <si>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</si>
  <si>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</si>
  <si>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</si>
  <si>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</si>
  <si>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</si>
  <si>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</si>
  <si>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</si>
  <si>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</si>
  <si>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</si>
  <si>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</si>
  <si>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</si>
  <si>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</si>
  <si>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</si>
  <si>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</si>
  <si>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</si>
  <si>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</si>
  <si>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</si>
  <si>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</si>
  <si>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</si>
  <si>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</si>
  <si>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</si>
  <si>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</si>
  <si>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</si>
  <si>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</si>
  <si>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</si>
  <si>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</si>
  <si>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</si>
  <si>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</si>
  <si>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</si>
  <si>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</si>
  <si>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</si>
  <si>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</si>
  <si>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</si>
  <si>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</si>
  <si>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</si>
  <si>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</si>
  <si>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</si>
  <si>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</si>
  <si>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</si>
  <si>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</si>
  <si>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</si>
  <si>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</si>
  <si>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</si>
  <si>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</si>
  <si>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</si>
  <si>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</si>
  <si>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</si>
  <si>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</si>
  <si>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</si>
  <si>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</si>
  <si>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</si>
  <si>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</si>
  <si>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</si>
  <si>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</si>
  <si>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</si>
  <si>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</si>
  <si>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</si>
  <si>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</si>
  <si>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</si>
  <si>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</si>
  <si>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</si>
  <si>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</si>
  <si>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</si>
  <si>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</si>
  <si>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</si>
  <si>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</si>
  <si>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</si>
  <si>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</si>
  <si>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</si>
  <si>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</si>
  <si>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</si>
  <si>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</si>
  <si>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</si>
  <si>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</si>
  <si>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</si>
  <si>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</si>
  <si>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</si>
  <si>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</si>
  <si>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</si>
  <si>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</si>
  <si>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</si>
  <si>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</si>
  <si>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</si>
  <si>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</si>
  <si>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</si>
  <si>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</si>
  <si>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</si>
  <si>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</si>
  <si>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</si>
  <si>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</si>
  <si>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</si>
  <si>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</si>
  <si>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</si>
  <si>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</si>
  <si>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</si>
  <si>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</si>
  <si>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</si>
  <si>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</si>
  <si>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</si>
  <si>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</si>
  <si>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</si>
  <si>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</si>
  <si>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</si>
  <si>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</si>
  <si>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</si>
  <si>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</si>
  <si>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</si>
  <si>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</si>
  <si>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</si>
  <si>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</si>
  <si>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</si>
  <si>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</si>
  <si>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</si>
  <si>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</si>
  <si>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</si>
  <si>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</si>
  <si>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</si>
  <si>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</si>
  <si>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</si>
  <si>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</si>
  <si>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</si>
  <si>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</si>
  <si>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</si>
  <si>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</si>
  <si>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</si>
  <si>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</si>
  <si>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</si>
  <si>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</si>
  <si>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</si>
  <si>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</si>
  <si>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</si>
  <si>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</si>
  <si>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</si>
  <si>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</si>
  <si>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</si>
  <si>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</si>
  <si>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</si>
  <si>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</si>
  <si>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</si>
  <si>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</si>
  <si>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</si>
  <si>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</si>
  <si>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</si>
  <si>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</si>
  <si>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</si>
  <si>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</si>
  <si>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</si>
  <si>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</si>
  <si>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</si>
  <si>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</si>
  <si>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</si>
  <si>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</si>
  <si>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</si>
  <si>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</si>
  <si>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</si>
  <si>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</si>
  <si>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</si>
  <si>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</si>
  <si>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</si>
  <si>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</si>
  <si>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</si>
  <si>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</si>
  <si>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</si>
  <si>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</si>
  <si>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</si>
  <si>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</si>
  <si>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</si>
  <si>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</si>
  <si>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</si>
  <si>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</si>
  <si>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</si>
  <si>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</si>
  <si>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</si>
  <si>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</si>
  <si>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</si>
  <si>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</si>
  <si>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</si>
  <si>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</si>
  <si>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</si>
  <si>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</si>
  <si>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</si>
  <si>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</si>
  <si>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</si>
  <si>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</si>
  <si>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</si>
  <si>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</si>
  <si>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</si>
  <si>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</si>
  <si>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</si>
  <si>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</si>
  <si>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</si>
  <si>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</si>
  <si>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</si>
  <si>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</si>
  <si>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</si>
  <si>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</si>
  <si>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</si>
  <si>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</si>
  <si>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</si>
  <si>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</si>
  <si>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</si>
  <si>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</si>
  <si>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</si>
  <si>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</si>
  <si>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</si>
  <si>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</si>
  <si>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</si>
  <si>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</si>
  <si>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</si>
  <si>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</si>
  <si>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</si>
  <si>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</si>
  <si>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</si>
  <si>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</si>
  <si>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</si>
  <si>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</si>
  <si>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</si>
  <si>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</si>
  <si>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</si>
  <si>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</si>
  <si>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</si>
  <si>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</si>
  <si>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</si>
  <si>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</si>
  <si>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</si>
  <si>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</si>
  <si>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</si>
  <si>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</si>
  <si>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</si>
  <si>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</si>
  <si>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</si>
  <si>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</si>
  <si>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</si>
  <si>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</si>
  <si>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</si>
  <si>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</si>
  <si>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</si>
  <si>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</si>
  <si>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</si>
  <si>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</si>
  <si>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</si>
  <si>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</si>
  <si>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</si>
  <si>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</si>
  <si>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</si>
  <si>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</si>
  <si>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</si>
  <si>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</si>
  <si>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</si>
  <si>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</si>
  <si>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</si>
  <si>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</si>
  <si>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</si>
  <si>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</si>
  <si>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</si>
  <si>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</si>
  <si>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</si>
  <si>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</si>
  <si>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</si>
  <si>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</si>
  <si>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</si>
  <si>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</si>
  <si>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</si>
  <si>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</si>
  <si>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</si>
  <si>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</si>
  <si>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</si>
  <si>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</si>
  <si>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</si>
  <si>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</si>
  <si>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</si>
  <si>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</si>
  <si>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</si>
  <si>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</si>
  <si>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</si>
  <si>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</si>
  <si>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</si>
  <si>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</si>
  <si>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</si>
  <si>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</si>
  <si>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</si>
  <si>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</si>
  <si>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</si>
  <si>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</si>
  <si>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</si>
  <si>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</si>
  <si>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</si>
  <si>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</si>
  <si>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</si>
  <si>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</si>
  <si>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</si>
  <si>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</si>
  <si>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</si>
  <si>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</si>
  <si>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</si>
  <si>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</si>
  <si>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</si>
  <si>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</si>
  <si>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</si>
  <si>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</si>
  <si>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</si>
  <si>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</si>
  <si>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</si>
  <si>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</si>
  <si>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</si>
  <si>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</si>
  <si>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</si>
  <si>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</si>
  <si>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</si>
  <si>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</si>
  <si>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</si>
  <si>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</si>
  <si>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</si>
  <si>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</si>
  <si>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</si>
  <si>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</si>
  <si>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</si>
  <si>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</si>
  <si>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</si>
  <si>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</si>
  <si>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</si>
  <si>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</si>
  <si>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</si>
  <si>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</si>
  <si>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</si>
  <si>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</si>
  <si>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</si>
  <si>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</si>
  <si>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</si>
  <si>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</si>
  <si>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</si>
  <si>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</si>
  <si>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</si>
  <si>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</si>
  <si>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</si>
  <si>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</si>
  <si>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</si>
  <si>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</si>
  <si>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</si>
  <si>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</si>
  <si>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</si>
  <si>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</si>
  <si>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</si>
  <si>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</si>
  <si>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</si>
  <si>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</si>
  <si>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</si>
  <si>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</si>
  <si>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</si>
  <si>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</si>
  <si>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</si>
  <si>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</si>
  <si>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</si>
  <si>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</si>
  <si>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</si>
  <si>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</si>
  <si>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</si>
  <si>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</si>
  <si>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</si>
  <si>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</si>
  <si>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</si>
  <si>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</si>
  <si>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</si>
  <si>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</si>
  <si>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</si>
  <si>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</si>
  <si>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</si>
  <si>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</si>
  <si>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</si>
  <si>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</si>
  <si>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</si>
  <si>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</si>
  <si>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</si>
  <si>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</si>
  <si>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</si>
  <si>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</si>
  <si>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</si>
  <si>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</si>
  <si>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</si>
  <si>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</si>
  <si>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</si>
  <si>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</si>
  <si>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</si>
  <si>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</si>
  <si>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</si>
  <si>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</si>
  <si>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</si>
  <si>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</si>
  <si>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</si>
  <si>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</si>
  <si>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</si>
  <si>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</si>
  <si>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</si>
  <si>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</si>
  <si>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</si>
  <si>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</si>
  <si>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</si>
  <si>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</si>
  <si>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</si>
  <si>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</si>
  <si>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</si>
  <si>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</si>
  <si>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</si>
  <si>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</si>
  <si>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</si>
  <si>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</si>
  <si>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</si>
  <si>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</si>
  <si>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</si>
  <si>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</si>
  <si>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</si>
  <si>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</si>
  <si>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</si>
  <si>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</si>
  <si>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</si>
  <si>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</si>
  <si>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</si>
  <si>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</si>
  <si>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</si>
  <si>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</si>
  <si>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</si>
  <si>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</si>
  <si>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</si>
  <si>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</si>
  <si>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</si>
  <si>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</si>
  <si>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</si>
  <si>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</si>
  <si>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</si>
  <si>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</si>
  <si>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</si>
  <si>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</si>
  <si>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</si>
  <si>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</si>
  <si>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</si>
  <si>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</si>
  <si>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</si>
  <si>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</si>
  <si>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</si>
  <si>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</si>
  <si>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</si>
  <si>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</si>
  <si>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</si>
  <si>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</si>
  <si>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</si>
  <si>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</si>
  <si>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</si>
  <si>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</si>
  <si>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</si>
  <si>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</si>
  <si>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</si>
  <si>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</si>
  <si>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</si>
  <si>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</si>
  <si>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</si>
  <si>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</si>
  <si>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</si>
  <si>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</si>
  <si>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</si>
  <si>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</si>
  <si>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</si>
  <si>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</si>
  <si>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</si>
  <si>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</si>
  <si>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</si>
  <si>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</si>
  <si>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</si>
  <si>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</si>
  <si>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</si>
  <si>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</si>
  <si>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</si>
  <si>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</si>
  <si>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</si>
  <si>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</si>
  <si>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</si>
  <si>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</si>
  <si>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</si>
  <si>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</si>
  <si>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</si>
  <si>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</si>
  <si>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</si>
  <si>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</si>
  <si>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</si>
  <si>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</si>
  <si>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</si>
  <si>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</si>
  <si>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</si>
  <si>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</si>
  <si>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</si>
  <si>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</si>
  <si>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</si>
  <si>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</si>
  <si>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</si>
  <si>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</si>
  <si>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</si>
  <si>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</si>
  <si>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</si>
  <si>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</si>
  <si>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</si>
  <si>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</si>
  <si>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</si>
  <si>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</si>
  <si>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</si>
  <si>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</si>
  <si>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</si>
  <si>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</si>
  <si>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</si>
  <si>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</si>
  <si>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</si>
  <si>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</si>
  <si>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</si>
  <si>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</si>
  <si>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</si>
  <si>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</si>
  <si>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</si>
  <si>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</si>
  <si>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</si>
  <si>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</si>
  <si>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</si>
  <si>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</si>
  <si>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</si>
  <si>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</si>
  <si>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</si>
  <si>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</si>
  <si>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</si>
  <si>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</si>
  <si>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</si>
  <si>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</si>
  <si>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</si>
  <si>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</si>
  <si>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</si>
  <si>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</si>
  <si>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</si>
  <si>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</si>
  <si>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</si>
  <si>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</si>
  <si>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</si>
  <si>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</si>
  <si>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</si>
  <si>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</si>
  <si>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</si>
  <si>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</si>
  <si>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</si>
  <si>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</si>
  <si>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</si>
  <si>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</si>
  <si>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</si>
  <si>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</si>
  <si>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</si>
  <si>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</si>
  <si>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</si>
  <si>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</si>
  <si>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</si>
  <si>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</si>
  <si>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</si>
  <si>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</si>
  <si>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</si>
  <si>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</si>
  <si>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</si>
  <si>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</si>
  <si>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</si>
  <si>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</si>
  <si>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</si>
  <si>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</si>
  <si>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</si>
  <si>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</si>
  <si>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</si>
  <si>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</si>
  <si>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</si>
  <si>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</si>
  <si>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</si>
  <si>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</si>
  <si>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</si>
  <si>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</si>
  <si>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</si>
  <si>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</si>
  <si>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</si>
  <si>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</si>
  <si>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</si>
  <si>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</si>
  <si>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</si>
  <si>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</si>
  <si>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</si>
  <si>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</si>
  <si>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</si>
  <si>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</si>
  <si>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</si>
  <si>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</si>
  <si>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</si>
  <si>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</si>
  <si>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</si>
  <si>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</si>
  <si>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</si>
  <si>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</si>
  <si>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</si>
  <si>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</si>
  <si>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</si>
  <si>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</si>
  <si>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</si>
  <si>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</si>
  <si>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</si>
  <si>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</si>
  <si>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</si>
  <si>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</si>
  <si>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</si>
  <si>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</si>
  <si>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</si>
  <si>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</si>
  <si>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</si>
  <si>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</si>
  <si>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</si>
  <si>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</si>
  <si>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</si>
  <si>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</si>
  <si>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</si>
  <si>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</si>
  <si>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</si>
  <si>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</si>
  <si>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</si>
  <si>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</si>
  <si>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</si>
  <si>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</si>
  <si>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</si>
  <si>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</si>
  <si>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</si>
  <si>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</si>
  <si>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</si>
  <si>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</si>
  <si>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</si>
  <si>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</si>
  <si>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</si>
  <si>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</si>
  <si>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</si>
  <si>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</si>
  <si>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</si>
  <si>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</si>
  <si>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</si>
  <si>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</si>
  <si>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</si>
  <si>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</si>
  <si>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</si>
  <si>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</si>
  <si>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</si>
  <si>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</si>
  <si>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</si>
  <si>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</si>
  <si>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</si>
  <si>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</si>
  <si>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</si>
  <si>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</si>
  <si>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</si>
  <si>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</si>
  <si>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</si>
  <si>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</si>
  <si>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</si>
  <si>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</si>
  <si>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</si>
  <si>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</si>
  <si>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</si>
  <si>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</si>
  <si>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</si>
  <si>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</si>
  <si>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</si>
  <si>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</si>
  <si>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</si>
  <si>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</si>
  <si>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</si>
  <si>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</si>
  <si>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</si>
  <si>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</si>
  <si>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</si>
  <si>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</si>
  <si>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</si>
  <si>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</si>
  <si>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</si>
  <si>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</si>
  <si>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</si>
  <si>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</si>
  <si>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</si>
  <si>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</si>
  <si>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</si>
  <si>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</si>
  <si>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</si>
  <si>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</si>
  <si>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</si>
  <si>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</si>
  <si>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</si>
  <si>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</si>
  <si>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</si>
  <si>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</si>
  <si>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</si>
  <si>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</si>
  <si>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</si>
  <si>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</si>
  <si>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</si>
  <si>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</si>
  <si>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</si>
  <si>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</si>
  <si>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</si>
  <si>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</si>
  <si>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</si>
  <si>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</si>
  <si>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</si>
  <si>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</si>
  <si>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</si>
  <si>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</si>
  <si>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</si>
  <si>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</si>
  <si>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</si>
  <si>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</si>
  <si>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</si>
  <si>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</si>
  <si>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</si>
  <si>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</si>
  <si>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</si>
  <si>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</si>
  <si>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</si>
  <si>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</si>
  <si>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</si>
  <si>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</si>
  <si>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</si>
  <si>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</si>
  <si>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</si>
  <si>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</si>
  <si>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</si>
  <si>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</si>
  <si>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</si>
  <si>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</si>
  <si>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</si>
  <si>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</si>
  <si>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</si>
  <si>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</si>
  <si>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</si>
  <si>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</si>
  <si>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</si>
  <si>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</si>
  <si>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</si>
  <si>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</si>
  <si>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</si>
  <si>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</si>
  <si>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</si>
  <si>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</si>
  <si>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</si>
  <si>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</si>
  <si>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</si>
  <si>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</si>
  <si>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</si>
  <si>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</si>
  <si>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</si>
  <si>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</si>
  <si>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</si>
  <si>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</si>
  <si>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</si>
  <si>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</si>
  <si>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</si>
  <si>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</si>
  <si>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</si>
  <si>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</si>
  <si>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</si>
  <si>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</si>
  <si>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</si>
  <si>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</si>
  <si>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</si>
  <si>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</si>
  <si>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</si>
  <si>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</si>
  <si>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</si>
  <si>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</si>
  <si>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</si>
  <si>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</si>
  <si>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</si>
  <si>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</si>
  <si>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</si>
  <si>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</si>
  <si>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</si>
  <si>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</si>
  <si>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</si>
  <si>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</si>
  <si>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</si>
  <si>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</si>
  <si>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</si>
  <si>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</si>
  <si>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</si>
  <si>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</si>
  <si>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</si>
  <si>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</si>
  <si>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</si>
  <si>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</si>
  <si>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</si>
  <si>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</si>
  <si>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</si>
  <si>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</si>
  <si>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</si>
  <si>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</si>
  <si>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</si>
  <si>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</si>
  <si>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</si>
  <si>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</si>
  <si>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</si>
  <si>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</si>
  <si>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</si>
  <si>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</si>
  <si>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</si>
  <si>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</si>
  <si>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</si>
  <si>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</si>
  <si>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</si>
  <si>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</si>
  <si>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</si>
  <si>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</si>
  <si>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</si>
  <si>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</si>
  <si>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</si>
  <si>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</si>
  <si>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</si>
  <si>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</si>
  <si>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</si>
  <si>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</si>
  <si>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</si>
  <si>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</si>
  <si>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</si>
  <si>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</si>
  <si>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</si>
  <si>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</si>
  <si>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</si>
  <si>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</si>
  <si>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</si>
  <si>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</si>
  <si>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</si>
  <si>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</si>
  <si>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</si>
  <si>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</si>
  <si>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</si>
  <si>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</si>
  <si>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</si>
  <si>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</si>
  <si>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</si>
  <si>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</si>
  <si>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</si>
  <si>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</si>
  <si>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</si>
  <si>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</si>
  <si>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</si>
  <si>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</si>
  <si>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</si>
  <si>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</si>
  <si>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</si>
  <si>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</si>
  <si>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</si>
  <si>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</si>
  <si>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</si>
  <si>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</si>
  <si>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</si>
  <si>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</si>
  <si>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</si>
  <si>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</si>
  <si>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</si>
  <si>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</si>
  <si>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</si>
  <si>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</si>
  <si>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</si>
  <si>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</si>
  <si>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</si>
  <si>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</si>
  <si>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</si>
  <si>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</si>
  <si>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</si>
  <si>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</si>
  <si>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</si>
  <si>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</si>
  <si>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</si>
  <si>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</si>
  <si>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</si>
  <si>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</si>
  <si>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</si>
  <si>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</si>
  <si>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</si>
  <si>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</si>
  <si>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</si>
  <si>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</si>
  <si>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</si>
  <si>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</si>
  <si>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</si>
  <si>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</si>
  <si>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</si>
  <si>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</si>
  <si>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</si>
  <si>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</si>
  <si>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</si>
  <si>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</si>
  <si>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</si>
  <si>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</si>
  <si>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</si>
  <si>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</si>
  <si>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</si>
  <si>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</si>
  <si>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</si>
  <si>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</si>
  <si>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</si>
  <si>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</si>
  <si>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</si>
  <si>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</si>
  <si>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</si>
  <si>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</si>
  <si>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</si>
  <si>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</si>
  <si>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</si>
  <si>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</si>
  <si>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</si>
  <si>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</si>
  <si>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</si>
  <si>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</si>
  <si>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</si>
  <si>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</si>
  <si>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</si>
  <si>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</si>
  <si>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</si>
  <si>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</si>
  <si>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</si>
  <si>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</si>
  <si>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</si>
  <si>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</si>
  <si>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</si>
  <si>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</si>
  <si>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</si>
  <si>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</si>
  <si>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</si>
  <si>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</si>
  <si>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</si>
  <si>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</si>
  <si>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</si>
  <si>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</si>
  <si>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</si>
  <si>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</si>
  <si>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</si>
  <si>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</si>
  <si>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</si>
  <si>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</si>
  <si>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</si>
  <si>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</si>
  <si>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</si>
  <si>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</si>
  <si>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</si>
  <si>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</si>
  <si>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</si>
  <si>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</si>
  <si>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</si>
  <si>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</si>
  <si>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</si>
  <si>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</si>
  <si>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</si>
  <si>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</si>
  <si>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</si>
  <si>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</si>
  <si>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</si>
  <si>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</si>
  <si>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</si>
  <si>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</si>
  <si>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</si>
  <si>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</si>
  <si>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</si>
  <si>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</si>
  <si>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</si>
  <si>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</si>
  <si>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</si>
  <si>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</si>
  <si>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</si>
  <si>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</si>
  <si>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</si>
  <si>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</si>
  <si>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</si>
  <si>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</si>
  <si>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</si>
  <si>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</si>
  <si>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</si>
  <si>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</si>
  <si>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</si>
  <si>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</si>
  <si>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</si>
  <si>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</si>
  <si>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</si>
  <si>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</si>
  <si>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</si>
  <si>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</si>
  <si>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</si>
  <si>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</si>
  <si>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</si>
  <si>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</si>
  <si>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</si>
  <si>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</si>
  <si>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</si>
  <si>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</si>
  <si>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</si>
  <si>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</si>
  <si>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</si>
  <si>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</si>
  <si>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</si>
  <si>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</si>
  <si>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</si>
  <si>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</si>
  <si>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</si>
  <si>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</si>
  <si>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</si>
  <si>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</si>
  <si>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</si>
  <si>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</si>
  <si>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</si>
  <si>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</si>
  <si>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</si>
  <si>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</si>
  <si>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</si>
  <si>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</si>
  <si>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</si>
  <si>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</si>
  <si>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</si>
  <si>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</si>
  <si>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</si>
  <si>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</si>
  <si>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</si>
  <si>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</si>
  <si>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</si>
  <si>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</si>
  <si>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</si>
  <si>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</si>
  <si>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</si>
  <si>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</si>
  <si>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</si>
  <si>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</si>
  <si>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</si>
  <si>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</si>
  <si>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</si>
  <si>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</si>
  <si>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</si>
  <si>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</si>
  <si>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</si>
  <si>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</si>
  <si>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</si>
  <si>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</si>
  <si>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</si>
  <si>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</si>
  <si>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</si>
  <si>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</si>
  <si>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</si>
  <si>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</si>
  <si>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</si>
  <si>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</si>
  <si>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</si>
  <si>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</si>
  <si>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</si>
  <si>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</si>
  <si>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</si>
  <si>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</si>
  <si>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</si>
  <si>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</si>
  <si>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</si>
  <si>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</si>
  <si>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</si>
  <si>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</si>
  <si>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</si>
  <si>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</si>
  <si>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</si>
  <si>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</si>
  <si>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</si>
  <si>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</si>
  <si>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</si>
  <si>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</si>
  <si>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</si>
  <si>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</si>
  <si>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</si>
  <si>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</si>
  <si>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</si>
  <si>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</si>
  <si>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</si>
  <si>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</si>
  <si>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</si>
  <si>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</si>
  <si>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</si>
  <si>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</si>
  <si>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</si>
  <si>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</si>
  <si>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</si>
  <si>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</si>
  <si>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</si>
  <si>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</si>
  <si>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</si>
  <si>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</si>
  <si>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</si>
  <si>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</si>
  <si>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</si>
  <si>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</si>
  <si>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</si>
  <si>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</si>
  <si>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</si>
  <si>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</si>
  <si>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</si>
  <si>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</si>
  <si>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</si>
  <si>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</si>
  <si>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</si>
  <si>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</si>
  <si>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</si>
  <si>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</si>
  <si>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</si>
  <si>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</si>
  <si>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</si>
  <si>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</si>
  <si>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</si>
  <si>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</si>
  <si>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</si>
  <si>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</si>
  <si>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</si>
  <si>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</si>
  <si>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</si>
  <si>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</si>
  <si>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</si>
  <si>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</si>
  <si>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</si>
  <si>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</si>
  <si>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</si>
  <si>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</si>
  <si>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</si>
  <si>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</si>
  <si>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</si>
  <si>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</si>
  <si>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</si>
  <si>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</si>
  <si>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</si>
  <si>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</si>
  <si>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</si>
  <si>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</si>
  <si>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</si>
  <si>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</si>
  <si>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</si>
  <si>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</si>
  <si>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</si>
  <si>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</si>
  <si>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</si>
  <si>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</si>
  <si>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</si>
  <si>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</si>
  <si>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</si>
  <si>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</si>
  <si>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</si>
  <si>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</si>
  <si>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</si>
  <si>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</si>
  <si>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</si>
  <si>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</si>
  <si>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</si>
  <si>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</si>
  <si>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</si>
  <si>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</si>
  <si>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</si>
  <si>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</si>
  <si>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</si>
  <si>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</si>
  <si>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</si>
  <si>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</si>
  <si>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</si>
  <si>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</si>
  <si>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</si>
  <si>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</si>
  <si>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</si>
  <si>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</si>
  <si>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</si>
  <si>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</si>
  <si>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</si>
  <si>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</si>
  <si>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</si>
  <si>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</si>
  <si>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</si>
  <si>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</si>
  <si>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</si>
  <si>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</si>
  <si>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</si>
  <si>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</si>
  <si>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</si>
  <si>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</si>
  <si>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</si>
  <si>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</si>
  <si>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</si>
  <si>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</si>
  <si>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</si>
  <si>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</si>
  <si>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</si>
  <si>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</si>
  <si>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</si>
  <si>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</si>
  <si>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</si>
  <si>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</si>
  <si>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</si>
  <si>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</si>
  <si>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</si>
  <si>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</si>
  <si>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</si>
  <si>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</si>
  <si>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</si>
  <si>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</si>
  <si>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</si>
  <si>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</si>
  <si>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</si>
  <si>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</si>
  <si>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</si>
  <si>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</si>
  <si>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</si>
  <si>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</si>
  <si>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</si>
  <si>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</si>
  <si>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</si>
  <si>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</si>
  <si>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</si>
  <si>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</si>
  <si>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</si>
  <si>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</si>
  <si>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</si>
  <si>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</si>
  <si>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</si>
  <si>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</si>
  <si>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</si>
  <si>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</si>
  <si>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</si>
  <si>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</si>
  <si>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</si>
  <si>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</si>
  <si>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</si>
  <si>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</si>
  <si>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</si>
  <si>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</si>
  <si>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</si>
  <si>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</si>
  <si>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</si>
  <si>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</si>
  <si>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</si>
  <si>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</si>
  <si>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</si>
  <si>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</si>
  <si>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</si>
  <si>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</si>
  <si>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</si>
  <si>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</si>
  <si>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</si>
  <si>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</si>
  <si>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</si>
  <si>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</si>
  <si>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</si>
  <si>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</si>
  <si>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</si>
  <si>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</si>
  <si>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</si>
  <si>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</si>
  <si>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</si>
  <si>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</si>
  <si>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</si>
  <si>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</si>
  <si>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</si>
  <si>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</si>
  <si>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</si>
  <si>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</si>
  <si>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</si>
  <si>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</si>
  <si>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</si>
  <si>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</si>
  <si>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</si>
  <si>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</si>
  <si>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</si>
  <si>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</si>
  <si>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</si>
  <si>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</si>
  <si>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</si>
  <si>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</si>
  <si>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</si>
  <si>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</si>
  <si>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</si>
  <si>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</si>
  <si>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</si>
  <si>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</si>
  <si>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</si>
  <si>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</si>
  <si>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</si>
  <si>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</si>
  <si>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</si>
  <si>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</si>
  <si>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</si>
  <si>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</si>
  <si>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</si>
  <si>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</si>
  <si>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</si>
  <si>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</si>
  <si>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</si>
  <si>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</si>
  <si>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</si>
  <si>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</si>
  <si>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</si>
  <si>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</si>
  <si>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</si>
  <si>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</si>
  <si>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</si>
  <si>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</si>
  <si>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</si>
  <si>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</si>
  <si>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</si>
  <si>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</si>
  <si>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</si>
  <si>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</si>
  <si>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</si>
  <si>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</si>
  <si>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</si>
  <si>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</si>
  <si>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</si>
  <si>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</si>
  <si>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</si>
  <si>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</si>
  <si>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</si>
  <si>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</si>
  <si>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</si>
  <si>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</si>
  <si>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</si>
  <si>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</si>
  <si>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</si>
  <si>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</si>
  <si>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</si>
  <si>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</si>
  <si>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</si>
  <si>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</si>
  <si>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</si>
  <si>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</si>
  <si>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</si>
  <si>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</si>
  <si>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</si>
  <si>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</si>
  <si>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</si>
  <si>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</si>
  <si>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</si>
  <si>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</si>
  <si>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</si>
  <si>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</si>
  <si>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</si>
  <si>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</si>
  <si>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</si>
  <si>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</si>
  <si>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</si>
  <si>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</si>
  <si>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</si>
  <si>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</si>
  <si>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</si>
  <si>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</si>
  <si>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</si>
  <si>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</si>
  <si>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</si>
  <si>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</si>
  <si>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</si>
  <si>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</si>
  <si>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</si>
  <si>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</si>
  <si>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</si>
  <si>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</si>
  <si>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</si>
  <si>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</si>
  <si>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</si>
  <si>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</si>
  <si>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</si>
  <si>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</si>
  <si>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</si>
  <si>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</si>
  <si>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</si>
  <si>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</si>
  <si>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</si>
  <si>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</si>
  <si>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</si>
  <si>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</si>
  <si>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</si>
  <si>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</si>
  <si>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</si>
  <si>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</si>
  <si>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</si>
  <si>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</si>
  <si>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</si>
  <si>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</si>
  <si>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</si>
  <si>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</si>
  <si>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</si>
  <si>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</si>
  <si>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</si>
  <si>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</si>
  <si>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</si>
  <si>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</si>
  <si>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</si>
  <si>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</si>
  <si>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</si>
  <si>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</si>
  <si>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</si>
  <si>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</si>
  <si>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</si>
  <si>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</si>
  <si>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</si>
  <si>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</si>
  <si>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</si>
  <si>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</si>
  <si>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</si>
  <si>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</si>
  <si>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</si>
  <si>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</si>
  <si>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</si>
  <si>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</si>
  <si>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</si>
  <si>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</si>
  <si>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</si>
  <si>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</si>
  <si>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</si>
  <si>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</si>
  <si>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</si>
  <si>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</si>
  <si>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</si>
  <si>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</si>
  <si>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</si>
  <si>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</si>
  <si>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</si>
  <si>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</si>
  <si>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</si>
  <si>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</si>
  <si>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</si>
  <si>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</si>
  <si>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</si>
  <si>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</si>
  <si>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</si>
  <si>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</si>
  <si>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</si>
  <si>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</si>
  <si>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</si>
  <si>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</si>
  <si>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</si>
  <si>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</si>
  <si>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</si>
  <si>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</si>
  <si>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</si>
  <si>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</si>
  <si>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</si>
  <si>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</si>
  <si>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</si>
  <si>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</si>
  <si>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</si>
  <si>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</si>
  <si>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</si>
  <si>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</si>
  <si>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</si>
  <si>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</si>
  <si>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</si>
  <si>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</si>
  <si>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</si>
  <si>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</si>
  <si>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</si>
  <si>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</si>
  <si>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</si>
  <si>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</si>
  <si>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</si>
  <si>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</si>
  <si>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</si>
  <si>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</si>
  <si>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</si>
  <si>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</si>
  <si>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</si>
  <si>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</si>
  <si>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</si>
  <si>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</si>
  <si>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</si>
  <si>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</si>
  <si>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</si>
  <si>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</si>
  <si>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</si>
  <si>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</si>
  <si>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</si>
  <si>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</si>
  <si>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</si>
  <si>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</si>
  <si>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</si>
  <si>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</si>
  <si>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</si>
  <si>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</si>
  <si>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</si>
  <si>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</si>
  <si>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</si>
  <si>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</si>
  <si>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</si>
  <si>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</si>
  <si>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</si>
  <si>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</si>
  <si>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</si>
  <si>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</si>
  <si>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</si>
  <si>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</si>
  <si>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</si>
  <si>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</si>
  <si>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</si>
  <si>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</si>
  <si>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</si>
  <si>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</si>
  <si>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</si>
  <si>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</si>
  <si>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</si>
  <si>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</si>
  <si>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</si>
  <si>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</si>
  <si>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</si>
  <si>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</si>
  <si>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</si>
  <si>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</si>
  <si>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</si>
  <si>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</si>
  <si>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</si>
  <si>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</si>
  <si>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</si>
  <si>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</si>
  <si>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</si>
  <si>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</si>
  <si>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</si>
  <si>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</si>
  <si>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</si>
  <si>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</si>
  <si>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</si>
  <si>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</si>
  <si>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</si>
  <si>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</si>
  <si>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</si>
  <si>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</si>
  <si>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</si>
  <si>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</si>
  <si>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</si>
  <si>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</si>
  <si>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</si>
  <si>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</si>
  <si>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</si>
  <si>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</si>
  <si>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</si>
  <si>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</si>
  <si>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</si>
  <si>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</si>
  <si>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</si>
  <si>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</si>
  <si>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</si>
  <si>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</si>
  <si>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</si>
  <si>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</si>
  <si>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</si>
  <si>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</si>
  <si>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</si>
  <si>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</si>
  <si>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</si>
  <si>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</si>
  <si>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</si>
  <si>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</si>
  <si>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</si>
  <si>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</si>
  <si>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</si>
  <si>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</si>
  <si>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</si>
  <si>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</si>
  <si>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</si>
  <si>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</si>
  <si>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</si>
  <si>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</si>
  <si>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</si>
  <si>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</si>
  <si>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</si>
  <si>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</si>
  <si>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</si>
  <si>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</si>
  <si>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</si>
  <si>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</si>
  <si>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</si>
  <si>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</si>
  <si>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</si>
  <si>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</si>
  <si>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</si>
  <si>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</si>
  <si>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</si>
  <si>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</si>
  <si>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</si>
  <si>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</si>
  <si>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</si>
  <si>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</si>
  <si>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</si>
  <si>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</si>
  <si>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</si>
  <si>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</si>
  <si>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</si>
  <si>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</si>
  <si>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</si>
  <si>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</si>
  <si>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</si>
  <si>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</si>
  <si>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</si>
  <si>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</si>
  <si>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</si>
  <si>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</si>
  <si>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</si>
  <si>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</si>
  <si>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</si>
  <si>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</si>
  <si>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</si>
  <si>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</si>
  <si>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</si>
  <si>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</si>
  <si>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</si>
  <si>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</si>
  <si>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</si>
  <si>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</si>
  <si>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</si>
  <si>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</si>
  <si>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</si>
  <si>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</si>
  <si>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</si>
  <si>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</si>
  <si>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</si>
  <si>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</si>
  <si>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</si>
  <si>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</si>
  <si>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</si>
  <si>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</si>
  <si>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</si>
  <si>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</si>
  <si>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</si>
  <si>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</si>
  <si>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</si>
  <si>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</si>
  <si>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</si>
  <si>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</si>
  <si>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</si>
  <si>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</si>
  <si>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</si>
  <si>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</si>
  <si>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</si>
  <si>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</si>
  <si>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</si>
  <si>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</si>
  <si>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</si>
  <si>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</si>
  <si>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</si>
  <si>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</si>
  <si>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</si>
  <si>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</si>
  <si>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</si>
  <si>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</si>
  <si>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</si>
  <si>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</si>
  <si>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</si>
  <si>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</si>
  <si>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</si>
  <si>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</si>
  <si>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</si>
  <si>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</si>
  <si>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</si>
  <si>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</si>
  <si>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</si>
  <si>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</si>
  <si>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</si>
  <si>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</si>
  <si>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</si>
  <si>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</si>
  <si>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</si>
  <si>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</si>
  <si>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</si>
  <si>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</si>
  <si>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</si>
  <si>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</si>
  <si>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</si>
  <si>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</si>
  <si>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</si>
  <si>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</si>
  <si>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</si>
  <si>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</si>
  <si>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</si>
  <si>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</si>
  <si>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</si>
  <si>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</si>
  <si>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</si>
  <si>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</si>
  <si>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</si>
  <si>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</si>
  <si>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</si>
  <si>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</si>
  <si>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</si>
  <si>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</si>
  <si>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</si>
  <si>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</si>
  <si>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</si>
  <si>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</si>
  <si>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</si>
  <si>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</si>
  <si>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</si>
  <si>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</si>
  <si>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</si>
  <si>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</si>
  <si>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</si>
  <si>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</si>
  <si>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</si>
  <si>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</si>
  <si>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</si>
  <si>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</si>
  <si>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</si>
  <si>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</si>
  <si>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</si>
  <si>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</si>
  <si>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</si>
  <si>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</si>
  <si>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</si>
  <si>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</si>
  <si>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</si>
  <si>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</si>
  <si>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</si>
  <si>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</si>
  <si>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</si>
  <si>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</si>
  <si>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</si>
  <si>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</si>
  <si>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</si>
  <si>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</si>
  <si>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</si>
  <si>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</si>
  <si>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</si>
  <si>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</si>
  <si>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</si>
  <si>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</si>
  <si>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</si>
  <si>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</si>
  <si>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</si>
  <si>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</si>
  <si>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</si>
  <si>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</si>
  <si>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</si>
  <si>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</si>
  <si>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</si>
  <si>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</si>
  <si>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</si>
  <si>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</si>
  <si>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</si>
  <si>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</si>
  <si>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</si>
  <si>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</si>
  <si>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</si>
  <si>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</si>
  <si>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</si>
  <si>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</si>
  <si>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</si>
  <si>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</si>
  <si>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</si>
  <si>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</si>
  <si>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</si>
  <si>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</si>
  <si>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</si>
  <si>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</si>
  <si>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</si>
  <si>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</si>
  <si>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</si>
  <si>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</si>
  <si>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</si>
  <si>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</si>
  <si>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</si>
  <si>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</si>
  <si>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</si>
  <si>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</si>
  <si>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</si>
  <si>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</si>
  <si>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</si>
  <si>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</si>
  <si>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</si>
  <si>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</si>
  <si>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</si>
  <si>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</si>
  <si>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</si>
  <si>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</si>
  <si>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</si>
  <si>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</si>
  <si>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</si>
  <si>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</si>
  <si>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</si>
  <si>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</si>
  <si>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</si>
  <si>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</si>
  <si>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</si>
  <si>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</si>
  <si>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</si>
  <si>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</si>
  <si>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</si>
  <si>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</si>
  <si>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</si>
  <si>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</si>
  <si>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</si>
  <si>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</si>
  <si>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</si>
  <si>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</si>
  <si>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</si>
  <si>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</si>
  <si>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</si>
  <si>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</si>
  <si>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</si>
  <si>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</si>
  <si>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</si>
  <si>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</si>
  <si>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</si>
  <si>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</si>
  <si>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</si>
  <si>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</si>
  <si>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</si>
  <si>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</si>
  <si>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</si>
  <si>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</si>
  <si>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</si>
  <si>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</si>
  <si>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</si>
  <si>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</si>
  <si>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</si>
  <si>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</si>
  <si>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</si>
  <si>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</si>
  <si>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</si>
  <si>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</si>
  <si>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</si>
  <si>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</si>
  <si>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</si>
  <si>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</si>
  <si>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</si>
  <si>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</si>
  <si>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</si>
  <si>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</si>
  <si>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</si>
  <si>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</si>
  <si>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</si>
  <si>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</si>
  <si>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</si>
  <si>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</si>
  <si>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</si>
  <si>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</si>
  <si>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</si>
  <si>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</si>
  <si>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</si>
  <si>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</si>
  <si>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</si>
  <si>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</si>
  <si>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</si>
  <si>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</si>
  <si>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</si>
  <si>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</si>
  <si>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</si>
  <si>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</si>
  <si>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</si>
  <si>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</si>
  <si>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</si>
  <si>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</si>
  <si>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</si>
  <si>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</si>
  <si>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</si>
  <si>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</si>
  <si>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</si>
  <si>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</si>
  <si>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</si>
  <si>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</si>
  <si>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</si>
  <si>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</si>
  <si>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</si>
  <si>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</si>
  <si>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</si>
  <si>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</si>
  <si>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</si>
  <si>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</si>
  <si>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</si>
  <si>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</si>
  <si>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</si>
  <si>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</si>
  <si>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</si>
  <si>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</si>
  <si>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</si>
  <si>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</si>
  <si>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</si>
  <si>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</si>
  <si>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</si>
  <si>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</si>
  <si>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</si>
  <si>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</si>
  <si>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</si>
  <si>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</si>
  <si>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</si>
  <si>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</si>
  <si>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</si>
  <si>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</si>
  <si>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</si>
  <si>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</si>
  <si>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</si>
  <si>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</si>
  <si>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</si>
  <si>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</si>
  <si>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</si>
  <si>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</si>
  <si>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</si>
  <si>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</si>
  <si>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</si>
  <si>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</si>
  <si>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</si>
  <si>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</si>
  <si>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</si>
  <si>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</si>
  <si>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</si>
  <si>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</si>
  <si>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</si>
  <si>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</si>
  <si>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</si>
  <si>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</si>
  <si>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</si>
  <si>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</si>
  <si>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</si>
  <si>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</si>
  <si>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</si>
  <si>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</si>
  <si>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</si>
  <si>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</si>
  <si>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</si>
  <si>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</si>
  <si>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</si>
  <si>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</si>
  <si>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</si>
  <si>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</si>
  <si>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</si>
  <si>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</si>
  <si>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</si>
  <si>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</si>
  <si>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</si>
  <si>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</si>
  <si>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</si>
  <si>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</si>
  <si>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</si>
  <si>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</si>
  <si>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</si>
  <si>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</si>
  <si>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</si>
  <si>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</si>
  <si>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</si>
  <si>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</si>
  <si>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</si>
  <si>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</si>
  <si>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</si>
  <si>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</si>
  <si>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</si>
  <si>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</si>
  <si>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</si>
  <si>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</si>
  <si>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</si>
  <si>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</si>
  <si>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</si>
  <si>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</si>
  <si>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</si>
  <si>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</si>
  <si>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</si>
  <si>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</si>
  <si>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</si>
  <si>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</si>
  <si>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</si>
  <si>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</si>
  <si>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</si>
  <si>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</si>
  <si>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</si>
  <si>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</si>
  <si>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</si>
  <si>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</si>
  <si>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</si>
  <si>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</si>
  <si>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</si>
  <si>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</si>
  <si>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</si>
  <si>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</si>
  <si>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</si>
  <si>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</si>
  <si>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</si>
  <si>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</si>
  <si>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</si>
  <si>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</si>
  <si>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</si>
  <si>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</si>
  <si>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</si>
  <si>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</si>
  <si>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</si>
  <si>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</si>
  <si>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</si>
  <si>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</si>
  <si>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</si>
  <si>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</si>
  <si>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</si>
  <si>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</si>
  <si>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</si>
  <si>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</si>
  <si>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</si>
  <si>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</si>
  <si>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</si>
  <si>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</si>
  <si>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</si>
  <si>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</si>
  <si>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</si>
  <si>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</si>
  <si>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</si>
  <si>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</si>
  <si>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</si>
  <si>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</si>
  <si>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</si>
  <si>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</si>
  <si>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</si>
  <si>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</si>
  <si>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</si>
  <si>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</si>
  <si>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</si>
  <si>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</si>
  <si>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</si>
  <si>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</si>
  <si>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</si>
  <si>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</si>
  <si>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</si>
  <si>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</si>
  <si>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</si>
  <si>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</si>
  <si>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</si>
  <si>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</si>
  <si>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</si>
  <si>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</si>
  <si>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</si>
  <si>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</si>
  <si>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</si>
  <si>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</si>
  <si>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</si>
  <si>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</si>
  <si>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</si>
  <si>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</si>
  <si>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</si>
  <si>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</si>
  <si>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</si>
  <si>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</si>
  <si>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</si>
  <si>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</si>
  <si>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</si>
  <si>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</si>
  <si>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</si>
  <si>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</si>
  <si>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</si>
  <si>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</si>
  <si>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</si>
  <si>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</si>
  <si>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</si>
  <si>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</si>
  <si>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</si>
  <si>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</si>
  <si>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</si>
  <si>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</si>
  <si>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</si>
  <si>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</si>
  <si>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</si>
  <si>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</si>
  <si>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</si>
  <si>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</si>
  <si>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</si>
  <si>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</si>
  <si>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</si>
  <si>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</si>
  <si>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</si>
  <si>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</si>
  <si>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</si>
  <si>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</si>
  <si>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</si>
  <si>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</si>
  <si>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</si>
  <si>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</si>
  <si>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</si>
  <si>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</si>
  <si>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</si>
  <si>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</si>
  <si>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</si>
  <si>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</si>
  <si>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</si>
  <si>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</si>
  <si>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</si>
  <si>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</si>
  <si>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</si>
  <si>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</si>
  <si>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</si>
  <si>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</si>
  <si>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</si>
  <si>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</si>
  <si>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</si>
  <si>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</si>
  <si>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</si>
  <si>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</si>
  <si>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</si>
  <si>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</si>
  <si>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</si>
  <si>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</si>
  <si>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</si>
  <si>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</si>
  <si>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</si>
  <si>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</si>
  <si>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</si>
  <si>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</si>
  <si>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</si>
  <si>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</si>
  <si>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</si>
  <si>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</si>
  <si>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</si>
  <si>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</si>
  <si>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</si>
  <si>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</si>
  <si>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</si>
  <si>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</si>
  <si>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</si>
  <si>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</si>
  <si>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</si>
  <si>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</si>
  <si>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</si>
  <si>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</si>
  <si>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</si>
  <si>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</si>
  <si>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</si>
  <si>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</si>
  <si>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</si>
  <si>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</si>
  <si>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</si>
  <si>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</si>
  <si>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</si>
  <si>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</si>
  <si>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</si>
  <si>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</si>
  <si>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</si>
  <si>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</si>
  <si>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</si>
  <si>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</si>
  <si>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</si>
  <si>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</si>
  <si>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</si>
  <si>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</si>
  <si>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</si>
  <si>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</si>
  <si>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</si>
  <si>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</si>
  <si>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</si>
  <si>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</si>
  <si>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</si>
  <si>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</si>
  <si>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</si>
  <si>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</si>
  <si>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</si>
  <si>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</si>
  <si>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</si>
  <si>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</si>
  <si>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</si>
  <si>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</si>
  <si>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</si>
  <si>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</si>
  <si>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</si>
  <si>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</si>
  <si>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</si>
  <si>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</si>
  <si>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</si>
  <si>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</si>
  <si>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</si>
  <si>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</si>
  <si>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</si>
  <si>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</si>
  <si>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</si>
  <si>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</si>
  <si>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</si>
  <si>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</si>
  <si>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</si>
  <si>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</si>
  <si>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</si>
  <si>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</si>
  <si>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</si>
  <si>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</si>
  <si>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</si>
  <si>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</si>
  <si>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</si>
  <si>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</si>
  <si>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</si>
  <si>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</si>
  <si>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</si>
  <si>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</si>
  <si>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</si>
  <si>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</si>
  <si>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</si>
  <si>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</si>
  <si>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</si>
  <si>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</si>
  <si>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</si>
  <si>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</si>
  <si>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</si>
  <si>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</si>
  <si>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</si>
  <si>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</si>
  <si>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</si>
  <si>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</si>
  <si>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</si>
  <si>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</si>
  <si>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</si>
  <si>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</si>
  <si>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</si>
  <si>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</si>
  <si>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</si>
  <si>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</si>
  <si>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</si>
  <si>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</si>
  <si>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</si>
  <si>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</si>
  <si>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</si>
  <si>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</si>
  <si>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</si>
  <si>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</si>
  <si>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</si>
  <si>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</si>
  <si>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</si>
  <si>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</si>
  <si>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</si>
  <si>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</si>
  <si>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</si>
  <si>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</si>
  <si>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</si>
  <si>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</si>
  <si>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</si>
  <si>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</si>
  <si>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</si>
  <si>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</si>
  <si>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</si>
  <si>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</si>
  <si>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</si>
  <si>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</si>
  <si>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</si>
  <si>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</si>
  <si>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</si>
  <si>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</si>
  <si>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</si>
  <si>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</si>
  <si>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</si>
  <si>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</si>
  <si>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</si>
  <si>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</si>
  <si>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</si>
  <si>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</si>
  <si>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</si>
  <si>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</si>
  <si>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</si>
  <si>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</si>
  <si>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</si>
  <si>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</si>
  <si>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</si>
  <si>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</si>
  <si>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</si>
  <si>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</si>
  <si>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</si>
  <si>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</si>
  <si>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</si>
  <si>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</si>
  <si>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</si>
  <si>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</si>
  <si>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</si>
  <si>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</si>
  <si>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</si>
  <si>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</si>
  <si>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</si>
  <si>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</si>
  <si>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</si>
  <si>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</si>
  <si>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</si>
  <si>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</si>
  <si>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</si>
  <si>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</si>
  <si>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</si>
  <si>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</si>
  <si>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</si>
  <si>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</si>
  <si>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</si>
  <si>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</si>
  <si>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</si>
  <si>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</si>
  <si>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</si>
  <si>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</si>
  <si>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</si>
  <si>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</si>
  <si>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</si>
  <si>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</si>
  <si>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</si>
  <si>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</si>
  <si>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</si>
  <si>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</si>
  <si>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</si>
  <si>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</si>
  <si>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</si>
  <si>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</si>
  <si>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</si>
  <si>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</si>
  <si>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</si>
  <si>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</si>
  <si>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</si>
  <si>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</si>
  <si>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</si>
  <si>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</si>
  <si>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</si>
  <si>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</si>
  <si>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</si>
  <si>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</si>
  <si>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</si>
  <si>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</si>
  <si>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</si>
  <si>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</si>
  <si>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</si>
  <si>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</si>
  <si>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</si>
  <si>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</si>
  <si>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</si>
  <si>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</si>
  <si>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</si>
  <si>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</si>
  <si>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</si>
  <si>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</si>
  <si>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</si>
  <si>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</si>
  <si>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</si>
  <si>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</si>
  <si>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</si>
  <si>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</si>
  <si>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</si>
  <si>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</si>
  <si>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</si>
  <si>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</si>
  <si>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</si>
  <si>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</si>
  <si>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</si>
  <si>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</si>
  <si>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</si>
  <si>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</si>
  <si>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</si>
  <si>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</si>
  <si>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</si>
  <si>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</si>
  <si>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</si>
  <si>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</si>
  <si>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</si>
  <si>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</si>
  <si>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</si>
  <si>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</si>
  <si>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</si>
  <si>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</si>
  <si>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</si>
  <si>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</si>
  <si>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</si>
  <si>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</si>
  <si>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</si>
  <si>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</si>
  <si>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</si>
  <si>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</si>
  <si>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</si>
  <si>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</si>
  <si>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</si>
  <si>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</si>
  <si>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</si>
  <si>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</si>
  <si>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</si>
  <si>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</si>
  <si>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</si>
  <si>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</si>
  <si>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</si>
  <si>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</si>
  <si>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</si>
  <si>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</si>
  <si>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</si>
  <si>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</si>
  <si>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</si>
  <si>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</si>
  <si>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</si>
  <si>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</si>
  <si>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</si>
  <si>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</si>
  <si>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</si>
  <si>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</si>
  <si>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</si>
  <si>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</si>
  <si>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</si>
  <si>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</si>
  <si>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</si>
  <si>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</si>
  <si>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</si>
  <si>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</si>
  <si>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</si>
  <si>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</si>
  <si>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</si>
  <si>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</si>
  <si>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</si>
  <si>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</si>
  <si>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</si>
  <si>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</si>
  <si>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</si>
  <si>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</si>
  <si>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</si>
  <si>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</si>
  <si>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</si>
  <si>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</si>
  <si>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</si>
  <si>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</si>
  <si>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</si>
  <si>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</si>
  <si>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</si>
  <si>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</si>
  <si>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</si>
  <si>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</si>
  <si>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</si>
  <si>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</si>
  <si>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</si>
  <si>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</si>
  <si>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</si>
  <si>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</si>
  <si>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</si>
  <si>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</si>
  <si>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</si>
  <si>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</si>
  <si>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</si>
  <si>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</si>
  <si>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</si>
  <si>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</si>
  <si>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</si>
  <si>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</si>
  <si>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</si>
  <si>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</si>
  <si>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</si>
  <si>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</si>
  <si>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</si>
  <si>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</si>
  <si>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</si>
  <si>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</si>
  <si>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</si>
  <si>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</si>
  <si>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</si>
  <si>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</si>
  <si>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</si>
  <si>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</si>
  <si>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</si>
  <si>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</si>
  <si>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</si>
  <si>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</si>
  <si>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</si>
  <si>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</si>
  <si>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</si>
  <si>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</si>
  <si>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</si>
  <si>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</si>
  <si>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</si>
  <si>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</si>
  <si>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</si>
  <si>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</si>
  <si>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</si>
  <si>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</si>
  <si>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</si>
  <si>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</si>
  <si>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</si>
  <si>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</si>
  <si>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</si>
  <si>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</si>
  <si>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</si>
  <si>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</si>
  <si>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</si>
  <si>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</si>
  <si>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</si>
  <si>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</si>
  <si>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</si>
  <si>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</si>
  <si>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</si>
  <si>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</si>
  <si>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</si>
  <si>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</si>
  <si>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</si>
  <si>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</si>
  <si>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</si>
  <si>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</si>
  <si>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</si>
  <si>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</si>
  <si>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</si>
  <si>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</si>
  <si>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</si>
  <si>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</si>
  <si>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</si>
  <si>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</si>
  <si>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</si>
  <si>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</si>
  <si>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</si>
  <si>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</si>
  <si>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</si>
  <si>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</si>
  <si>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</si>
  <si>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</si>
  <si>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</si>
  <si>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</si>
  <si>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</si>
  <si>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</si>
  <si>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</si>
  <si>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</si>
  <si>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</si>
  <si>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</si>
  <si>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</si>
  <si>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</si>
  <si>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</si>
  <si>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</si>
  <si>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</si>
  <si>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</si>
  <si>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</si>
  <si>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</si>
  <si>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</si>
  <si>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</si>
  <si>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</si>
  <si>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</si>
  <si>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</si>
  <si>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</si>
  <si>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</si>
  <si>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</si>
  <si>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</si>
  <si>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</si>
  <si>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</si>
  <si>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</si>
  <si>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</si>
  <si>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</si>
  <si>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</si>
  <si>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</si>
  <si>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</si>
  <si>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</si>
  <si>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</si>
  <si>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</si>
  <si>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</si>
  <si>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</si>
  <si>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</si>
  <si>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</si>
  <si>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</si>
  <si>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</si>
  <si>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</si>
  <si>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</si>
  <si>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</si>
  <si>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</si>
  <si>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</si>
  <si>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</si>
  <si>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</si>
  <si>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</si>
  <si>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</si>
  <si>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</si>
  <si>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</si>
  <si>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</si>
  <si>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</si>
  <si>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</si>
  <si>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</si>
  <si>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</si>
  <si>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</si>
  <si>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</si>
  <si>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</si>
  <si>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</si>
  <si>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</si>
  <si>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</si>
  <si>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</si>
  <si>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</si>
  <si>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</si>
  <si>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</si>
  <si>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</si>
  <si>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</si>
  <si>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</si>
  <si>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</si>
  <si>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</si>
  <si>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</si>
  <si>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</si>
  <si>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</si>
  <si>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</si>
  <si>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</si>
  <si>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</si>
  <si>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</si>
  <si>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</si>
  <si>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</si>
  <si>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</si>
  <si>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</si>
  <si>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</si>
  <si>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</si>
  <si>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</si>
  <si>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</si>
  <si>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</si>
  <si>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</si>
  <si>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</si>
  <si>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</si>
  <si>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</si>
  <si>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</si>
  <si>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</si>
  <si>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</si>
  <si>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</si>
  <si>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</si>
  <si>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</si>
  <si>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</si>
  <si>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</si>
  <si>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</si>
  <si>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</si>
  <si>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</si>
  <si>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</si>
  <si>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</si>
  <si>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</si>
  <si>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</si>
  <si>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</si>
  <si>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</si>
  <si>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</si>
  <si>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</si>
  <si>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</si>
  <si>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</si>
  <si>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</si>
  <si>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</si>
  <si>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</si>
  <si>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</si>
  <si>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</si>
  <si>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</si>
  <si>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</si>
  <si>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</si>
  <si>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</si>
  <si>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</si>
  <si>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</si>
  <si>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</si>
  <si>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</si>
  <si>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</si>
  <si>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</si>
  <si>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</si>
  <si>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</si>
  <si>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</si>
  <si>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</si>
  <si>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</si>
  <si>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</si>
  <si>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</si>
  <si>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</si>
  <si>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</si>
  <si>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</si>
  <si>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</si>
  <si>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</si>
  <si>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</si>
  <si>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</si>
  <si>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</si>
  <si>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</si>
  <si>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</si>
  <si>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</si>
  <si>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</si>
  <si>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</si>
  <si>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</si>
  <si>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</si>
  <si>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</si>
  <si>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</si>
  <si>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</si>
  <si>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</si>
  <si>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</si>
  <si>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</si>
  <si>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</si>
  <si>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</si>
  <si>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</si>
  <si>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</si>
  <si>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</si>
  <si>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</si>
  <si>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</si>
  <si>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</si>
  <si>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</si>
  <si>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</si>
  <si>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</si>
  <si>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</si>
  <si>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</si>
  <si>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</si>
  <si>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</si>
  <si>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</si>
  <si>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</si>
  <si>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</si>
  <si>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</si>
  <si>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</si>
  <si>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</si>
  <si>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</si>
  <si>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</si>
  <si>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</si>
  <si>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</si>
  <si>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</si>
  <si>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</si>
  <si>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</si>
  <si>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</si>
  <si>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</si>
  <si>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</si>
  <si>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</si>
  <si>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</si>
  <si>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</si>
  <si>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</si>
  <si>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</si>
  <si>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</si>
  <si>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</si>
  <si>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</si>
  <si>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</si>
  <si>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</si>
  <si>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</si>
  <si>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</si>
  <si>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</si>
  <si>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</si>
  <si>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</si>
  <si>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</si>
  <si>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</si>
  <si>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</si>
  <si>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</si>
  <si>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</si>
  <si>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</si>
  <si>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</si>
  <si>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</si>
  <si>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</si>
  <si>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</si>
  <si>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</si>
  <si>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</si>
  <si>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</si>
  <si>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</si>
  <si>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</si>
  <si>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</si>
  <si>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</si>
  <si>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</si>
  <si>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</si>
  <si>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</si>
  <si>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</si>
  <si>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</si>
  <si>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</si>
  <si>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</si>
  <si>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</si>
  <si>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</si>
  <si>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</si>
  <si>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</si>
  <si>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</si>
  <si>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</si>
  <si>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</si>
  <si>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</si>
  <si>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</si>
  <si>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</si>
  <si>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</si>
  <si>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</si>
  <si>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</si>
  <si>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</si>
  <si>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</si>
  <si>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</si>
  <si>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</si>
  <si>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</si>
  <si>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</si>
  <si>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</si>
  <si>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</si>
  <si>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</si>
  <si>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</si>
  <si>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</si>
  <si>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</si>
  <si>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</si>
  <si>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</si>
  <si>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</si>
  <si>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</si>
  <si>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</si>
  <si>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</si>
  <si>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</si>
  <si>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</si>
  <si>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</si>
  <si>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</si>
  <si>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</si>
  <si>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</si>
  <si>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</si>
  <si>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</si>
  <si>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</si>
  <si>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</si>
  <si>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</si>
  <si>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</si>
  <si>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</si>
  <si>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</si>
  <si>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</si>
  <si>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</si>
  <si>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</si>
  <si>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</si>
  <si>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</si>
  <si>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</si>
  <si>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</si>
  <si>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</si>
  <si>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</si>
  <si>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</si>
  <si>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</si>
  <si>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</si>
  <si>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</si>
  <si>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</si>
  <si>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</si>
  <si>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</si>
  <si>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</si>
  <si>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</si>
  <si>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</si>
  <si>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</si>
  <si>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</si>
  <si>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</si>
  <si>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</si>
  <si>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</si>
  <si>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</si>
  <si>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</si>
  <si>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</si>
  <si>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</si>
  <si>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</si>
  <si>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</si>
  <si>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</si>
  <si>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</si>
  <si>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</si>
  <si>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</si>
  <si>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</si>
  <si>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</si>
  <si>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</si>
  <si>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</si>
  <si>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</si>
  <si>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</si>
  <si>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</si>
  <si>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</si>
  <si>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</si>
  <si>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</si>
  <si>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</si>
  <si>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</si>
  <si>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</si>
  <si>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</si>
  <si>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</si>
  <si>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</si>
  <si>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</si>
  <si>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</si>
  <si>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</si>
  <si>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</si>
  <si>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</si>
  <si>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</si>
  <si>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</si>
  <si>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</si>
  <si>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</si>
  <si>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</si>
  <si>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</si>
  <si>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</si>
  <si>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</si>
  <si>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</si>
  <si>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</si>
  <si>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</si>
  <si>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</si>
  <si>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</si>
  <si>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</si>
  <si>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</si>
  <si>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</si>
  <si>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</si>
  <si>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</si>
  <si>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</si>
  <si>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</si>
  <si>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</si>
  <si>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</si>
  <si>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</si>
  <si>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</si>
  <si>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</si>
  <si>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</si>
  <si>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</si>
  <si>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</si>
  <si>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</si>
  <si>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</si>
  <si>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</si>
  <si>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</si>
  <si>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</si>
  <si>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</si>
  <si>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</si>
  <si>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</si>
  <si>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</si>
  <si>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</si>
  <si>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</si>
  <si>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</si>
  <si>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</si>
  <si>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</si>
  <si>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</si>
  <si>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</si>
  <si>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</si>
  <si>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</si>
  <si>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</si>
  <si>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</si>
  <si>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</si>
  <si>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</si>
  <si>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</si>
  <si>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</si>
  <si>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</si>
  <si>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</si>
  <si>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</si>
  <si>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</si>
  <si>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</si>
  <si>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</si>
  <si>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</si>
  <si>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</si>
  <si>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</si>
  <si>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</si>
  <si>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</si>
  <si>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</si>
  <si>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</si>
  <si>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</si>
  <si>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</si>
  <si>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</si>
  <si>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</si>
  <si>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</si>
  <si>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</si>
  <si>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</si>
  <si>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</si>
  <si>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</si>
  <si>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</si>
  <si>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</si>
  <si>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</si>
  <si>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</si>
  <si>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</si>
  <si>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</si>
  <si>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</si>
  <si>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</si>
  <si>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</si>
  <si>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</si>
  <si>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</si>
  <si>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</si>
  <si>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</si>
  <si>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</si>
  <si>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</si>
  <si>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</si>
  <si>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</si>
  <si>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</si>
  <si>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</si>
  <si>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</si>
  <si>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</si>
  <si>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</si>
  <si>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</si>
  <si>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</si>
  <si>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</si>
  <si>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</si>
  <si>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</si>
  <si>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</si>
  <si>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</si>
  <si>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</si>
  <si>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</si>
  <si>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</si>
  <si>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</si>
  <si>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</si>
  <si>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</si>
  <si>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</si>
  <si>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</si>
  <si>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</si>
  <si>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</si>
  <si>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</si>
  <si>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</si>
  <si>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</si>
  <si>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</si>
  <si>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</si>
  <si>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</si>
  <si>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</si>
  <si>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</si>
  <si>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</si>
  <si>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</si>
  <si>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</si>
  <si>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</si>
  <si>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</si>
  <si>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</si>
  <si>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</si>
  <si>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</si>
  <si>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</si>
  <si>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</si>
  <si>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</si>
  <si>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</si>
  <si>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</si>
  <si>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</si>
  <si>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</si>
  <si>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</si>
  <si>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</si>
  <si>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</si>
  <si>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</si>
  <si>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</si>
  <si>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</si>
  <si>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</si>
  <si>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</si>
  <si>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</si>
  <si>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</si>
  <si>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</si>
  <si>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</si>
  <si>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</si>
  <si>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</si>
  <si>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</si>
  <si>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</si>
  <si>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</si>
  <si>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</si>
  <si>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</si>
  <si>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</si>
  <si>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</si>
  <si>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</si>
  <si>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</si>
  <si>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</si>
  <si>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</si>
  <si>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</si>
  <si>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</si>
  <si>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</si>
  <si>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</si>
  <si>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</si>
  <si>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</si>
  <si>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</si>
  <si>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</si>
  <si>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</si>
  <si>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</si>
  <si>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</si>
  <si>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</si>
  <si>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</si>
  <si>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</si>
  <si>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</si>
  <si>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</si>
  <si>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</si>
  <si>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</si>
  <si>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</si>
  <si>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</si>
  <si>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</si>
  <si>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</si>
  <si>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</si>
  <si>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</si>
  <si>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</si>
  <si>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</si>
  <si>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</si>
  <si>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</si>
  <si>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</si>
  <si>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</si>
  <si>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</si>
  <si>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</si>
  <si>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</si>
  <si>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</si>
  <si>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</si>
  <si>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</si>
  <si>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</si>
  <si>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</si>
  <si>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</si>
  <si>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</si>
  <si>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</si>
  <si>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</si>
  <si>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</si>
  <si>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</si>
  <si>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</si>
  <si>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</si>
  <si>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</si>
  <si>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</si>
  <si>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</si>
  <si>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</si>
  <si>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</si>
  <si>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</si>
  <si>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</si>
  <si>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</si>
  <si>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</si>
  <si>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</si>
  <si>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</si>
  <si>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</si>
  <si>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</si>
  <si>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</si>
  <si>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</si>
  <si>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</si>
  <si>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</si>
  <si>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</si>
  <si>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</si>
  <si>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</si>
  <si>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</si>
  <si>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</si>
  <si>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</si>
  <si>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</si>
  <si>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</si>
  <si>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</si>
  <si>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</si>
  <si>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</si>
  <si>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</si>
  <si>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</si>
  <si>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</si>
  <si>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</si>
  <si>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</si>
  <si>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</si>
  <si>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</si>
  <si>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</si>
  <si>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</si>
  <si>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</si>
  <si>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</si>
  <si>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</si>
  <si>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</si>
  <si>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</si>
  <si>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</si>
  <si>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</si>
  <si>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</si>
  <si>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</si>
  <si>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</si>
  <si>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</si>
  <si>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</si>
  <si>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</si>
  <si>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</si>
  <si>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</si>
  <si>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</si>
  <si>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</si>
  <si>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</si>
  <si>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</si>
  <si>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</si>
  <si>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</si>
  <si>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</si>
  <si>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</si>
  <si>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</si>
  <si>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</si>
  <si>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</si>
  <si>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</si>
  <si>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</si>
  <si>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</si>
  <si>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</si>
  <si>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</si>
  <si>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</si>
  <si>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</si>
  <si>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</si>
  <si>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</si>
  <si>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</si>
  <si>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</si>
  <si>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</si>
  <si>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</si>
  <si>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</si>
  <si>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</si>
  <si>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</si>
  <si>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</si>
  <si>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</si>
  <si>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</si>
  <si>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</si>
  <si>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</si>
  <si>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</si>
  <si>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</si>
  <si>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</si>
  <si>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</si>
  <si>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</si>
  <si>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</si>
  <si>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</si>
  <si>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</si>
  <si>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</si>
  <si>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</si>
  <si>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</si>
  <si>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</si>
  <si>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</si>
  <si>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</si>
  <si>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</si>
  <si>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</si>
  <si>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</si>
  <si>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</si>
  <si>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</si>
  <si>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</si>
  <si>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</si>
  <si>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</si>
  <si>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</si>
  <si>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</si>
  <si>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</si>
  <si>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</si>
  <si>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</si>
  <si>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</si>
  <si>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</si>
  <si>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</si>
  <si>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</si>
  <si>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</si>
  <si>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</si>
  <si>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</si>
  <si>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</si>
  <si>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</si>
  <si>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</si>
  <si>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</si>
  <si>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</si>
  <si>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</si>
  <si>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</si>
  <si>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</si>
  <si>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</si>
  <si>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</si>
  <si>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</si>
  <si>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</si>
  <si>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</si>
  <si>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</si>
  <si>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</si>
  <si>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</si>
  <si>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</si>
  <si>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</si>
  <si>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</si>
  <si>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</si>
  <si>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</si>
  <si>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</si>
  <si>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</si>
  <si>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</si>
  <si>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</si>
  <si>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</si>
  <si>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</si>
  <si>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</si>
  <si>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</si>
  <si>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</si>
  <si>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</si>
  <si>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</si>
  <si>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</si>
  <si>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</si>
  <si>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</si>
  <si>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</si>
  <si>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</si>
  <si>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</si>
  <si>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</si>
  <si>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</si>
  <si>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</si>
  <si>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</si>
  <si>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</si>
  <si>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</si>
  <si>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</si>
  <si>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</si>
  <si>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</si>
  <si>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</si>
  <si>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</si>
  <si>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</si>
  <si>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</si>
  <si>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</si>
  <si>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</si>
  <si>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</si>
  <si>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</si>
  <si>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</si>
  <si>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</si>
  <si>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</si>
  <si>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</si>
  <si>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</si>
  <si>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</si>
  <si>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</si>
  <si>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</si>
  <si>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</si>
  <si>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</si>
  <si>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</si>
  <si>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</si>
  <si>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</si>
  <si>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</si>
  <si>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</si>
  <si>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</si>
  <si>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</si>
  <si>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</si>
  <si>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</si>
  <si>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</si>
  <si>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</si>
  <si>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</si>
  <si>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</si>
  <si>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</si>
  <si>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</si>
  <si>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</si>
  <si>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</si>
  <si>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</si>
  <si>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</si>
  <si>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</si>
  <si>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</si>
  <si>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</si>
  <si>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</si>
  <si>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</si>
  <si>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</si>
  <si>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</si>
  <si>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</si>
  <si>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</si>
  <si>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</si>
  <si>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</si>
  <si>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</si>
  <si>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</si>
  <si>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</si>
  <si>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</si>
  <si>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</si>
  <si>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</si>
  <si>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</si>
  <si>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</si>
  <si>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</si>
  <si>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</si>
  <si>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</si>
  <si>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</si>
  <si>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</si>
  <si>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</si>
  <si>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</si>
  <si>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</si>
  <si>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</si>
  <si>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</si>
  <si>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</si>
  <si>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</si>
  <si>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</si>
  <si>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</si>
  <si>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</si>
  <si>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</si>
  <si>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</si>
  <si>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</si>
  <si>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</si>
  <si>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</si>
  <si>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</si>
  <si>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</si>
  <si>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</si>
  <si>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</si>
  <si>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</si>
  <si>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</si>
  <si>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</si>
  <si>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</si>
  <si>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</si>
  <si>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</si>
  <si>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</si>
  <si>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</si>
  <si>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</si>
  <si>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</si>
  <si>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</si>
  <si>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</si>
  <si>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</si>
  <si>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</si>
  <si>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</si>
  <si>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</si>
  <si>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</si>
  <si>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</si>
  <si>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</si>
  <si>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</si>
  <si>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</si>
  <si>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</si>
  <si>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</si>
  <si>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</si>
  <si>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</si>
  <si>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</si>
  <si>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</si>
  <si>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</si>
  <si>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</si>
  <si>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</si>
  <si>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</si>
  <si>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</si>
  <si>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</si>
  <si>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</si>
  <si>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</si>
  <si>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</si>
  <si>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</si>
  <si>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</si>
  <si>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</si>
  <si>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</si>
  <si>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</si>
  <si>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</si>
  <si>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</si>
  <si>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</si>
  <si>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</si>
  <si>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</si>
  <si>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</si>
  <si>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</si>
  <si>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</si>
  <si>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</si>
  <si>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</si>
  <si>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</si>
  <si>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</si>
  <si>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</si>
  <si>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</si>
  <si>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</si>
  <si>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</si>
  <si>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</si>
  <si>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</si>
  <si>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</si>
  <si>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</si>
  <si>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</si>
  <si>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</si>
  <si>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</si>
  <si>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</si>
  <si>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</si>
  <si>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</si>
  <si>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</si>
  <si>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</si>
  <si>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</si>
  <si>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</si>
  <si>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</si>
  <si>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</si>
  <si>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</si>
  <si>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</si>
  <si>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</si>
  <si>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</si>
  <si>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</si>
  <si>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</si>
  <si>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</si>
  <si>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</si>
  <si>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</si>
  <si>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</si>
  <si>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</si>
  <si>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</si>
  <si>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</si>
  <si>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</si>
  <si>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</si>
  <si>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</si>
  <si>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</si>
  <si>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</si>
  <si>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</si>
  <si>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</si>
  <si>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</si>
  <si>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</si>
  <si>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</si>
  <si>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</si>
  <si>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</si>
  <si>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</si>
  <si>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</si>
  <si>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</si>
  <si>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</si>
  <si>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</si>
  <si>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</si>
  <si>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</si>
  <si>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</si>
  <si>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</si>
  <si>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</si>
  <si>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</si>
  <si>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</si>
  <si>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</si>
  <si>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</si>
  <si>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</si>
  <si>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</si>
  <si>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</si>
  <si>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</si>
  <si>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</si>
  <si>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</si>
  <si>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</si>
  <si>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</si>
  <si>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</si>
  <si>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</si>
  <si>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</si>
  <si>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</si>
  <si>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</si>
  <si>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</si>
  <si>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</si>
  <si>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</si>
  <si>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</si>
  <si>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</si>
  <si>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</si>
  <si>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</si>
  <si>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</si>
  <si>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</si>
  <si>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</si>
  <si>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</si>
  <si>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</si>
  <si>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</si>
  <si>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</si>
  <si>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</si>
  <si>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</si>
  <si>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</si>
  <si>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</si>
  <si>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</si>
  <si>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</si>
  <si>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</si>
  <si>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</si>
  <si>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</si>
  <si>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</si>
  <si>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</si>
  <si>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</si>
  <si>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</si>
  <si>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</si>
  <si>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</si>
  <si>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</si>
  <si>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</si>
  <si>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</si>
  <si>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</si>
  <si>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</si>
  <si>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</si>
  <si>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</si>
  <si>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</si>
  <si>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</si>
  <si>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</si>
  <si>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</si>
  <si>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</si>
  <si>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</si>
  <si>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</si>
  <si>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</si>
  <si>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</si>
  <si>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</si>
  <si>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</si>
  <si>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</si>
  <si>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</si>
  <si>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</si>
  <si>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</si>
  <si>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</si>
  <si>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</si>
  <si>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</si>
  <si>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</si>
  <si>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</si>
  <si>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</si>
  <si>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</si>
  <si>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</si>
  <si>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</si>
  <si>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</si>
  <si>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</si>
  <si>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</si>
  <si>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</si>
  <si>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</si>
  <si>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</si>
  <si>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</si>
  <si>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</si>
  <si>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</si>
  <si>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</si>
  <si>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</si>
  <si>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</si>
  <si>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</si>
  <si>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</si>
  <si>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</si>
  <si>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</si>
  <si>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</si>
  <si>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</si>
  <si>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</si>
  <si>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</si>
  <si>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</si>
  <si>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</si>
  <si>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</si>
  <si>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</si>
  <si>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</si>
  <si>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</si>
  <si>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</si>
  <si>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</si>
  <si>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</si>
  <si>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</si>
  <si>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</si>
  <si>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</si>
  <si>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</si>
  <si>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</si>
  <si>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</si>
  <si>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</si>
  <si>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</si>
  <si>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</si>
  <si>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</si>
  <si>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</si>
  <si>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</si>
  <si>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</si>
  <si>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</si>
  <si>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</si>
  <si>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</si>
  <si>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</si>
  <si>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</si>
  <si>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</si>
  <si>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</si>
  <si>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</si>
  <si>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</si>
  <si>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</si>
  <si>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</si>
  <si>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</si>
  <si>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</si>
  <si>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</si>
  <si>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</si>
  <si>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</si>
  <si>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</si>
  <si>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</si>
  <si>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</si>
  <si>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</si>
  <si>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</si>
  <si>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</si>
  <si>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</si>
  <si>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</si>
  <si>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</si>
  <si>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</si>
  <si>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</si>
  <si>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</si>
  <si>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</si>
  <si>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</si>
  <si>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</si>
  <si>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</si>
  <si>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</si>
  <si>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</si>
  <si>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</si>
  <si>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</si>
  <si>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</si>
  <si>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</si>
  <si>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</si>
  <si>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</si>
  <si>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</si>
  <si>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</si>
  <si>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</si>
  <si>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</si>
  <si>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</si>
  <si>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</si>
  <si>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</si>
  <si>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</si>
  <si>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</si>
  <si>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</si>
  <si>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</si>
  <si>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</si>
  <si>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</si>
  <si>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</si>
  <si>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</si>
  <si>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</si>
  <si>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</si>
  <si>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</si>
  <si>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</si>
  <si>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</si>
  <si>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</si>
  <si>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</si>
  <si>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</si>
  <si>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</si>
  <si>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</si>
  <si>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</si>
  <si>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</si>
  <si>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</si>
  <si>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</si>
  <si>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</si>
  <si>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</si>
  <si>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</si>
  <si>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</si>
  <si>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</si>
  <si>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</si>
  <si>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</si>
  <si>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</si>
  <si>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</si>
  <si>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</si>
  <si>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</si>
  <si>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</si>
  <si>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</si>
  <si>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</si>
  <si>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</si>
  <si>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</si>
  <si>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</si>
  <si>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</si>
  <si>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</si>
  <si>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</si>
  <si>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</si>
  <si>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</si>
  <si>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</si>
  <si>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</si>
  <si>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</si>
  <si>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</si>
  <si>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</si>
  <si>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</si>
  <si>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</si>
  <si>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</si>
  <si>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</si>
  <si>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</si>
  <si>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</si>
  <si>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</si>
  <si>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</si>
  <si>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</si>
  <si>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</si>
  <si>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</si>
  <si>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</si>
  <si>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</si>
  <si>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</si>
  <si>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</si>
  <si>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</si>
  <si>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</si>
  <si>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</si>
  <si>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</si>
  <si>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</si>
  <si>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</si>
  <si>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</si>
  <si>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</si>
  <si>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</si>
  <si>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</si>
  <si>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</si>
  <si>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</si>
  <si>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</si>
  <si>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</si>
  <si>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</si>
  <si>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</si>
  <si>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</si>
  <si>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</si>
  <si>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</si>
  <si>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</si>
  <si>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</si>
  <si>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</si>
  <si>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</si>
  <si>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</si>
  <si>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</si>
  <si>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</si>
  <si>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</si>
  <si>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</si>
  <si>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</si>
  <si>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</si>
  <si>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</si>
  <si>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</si>
  <si>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</si>
  <si>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</si>
  <si>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</si>
  <si>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</si>
  <si>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</si>
  <si>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</si>
  <si>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</si>
  <si>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</si>
  <si>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</si>
  <si>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</si>
  <si>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</si>
  <si>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</si>
  <si>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</si>
  <si>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</si>
  <si>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</si>
  <si>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</si>
  <si>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</si>
  <si>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</si>
  <si>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</si>
  <si>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</si>
  <si>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</si>
  <si>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</si>
  <si>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</si>
  <si>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</si>
  <si>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</si>
  <si>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</si>
  <si>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</si>
  <si>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</si>
  <si>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</si>
  <si>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</si>
  <si>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</si>
  <si>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</si>
  <si>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</si>
  <si>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</si>
  <si>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</si>
  <si>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</si>
  <si>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</si>
  <si>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</si>
  <si>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</si>
  <si>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</si>
  <si>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</si>
  <si>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</si>
  <si>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</si>
  <si>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</si>
  <si>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</si>
  <si>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</si>
  <si>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</si>
  <si>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</si>
  <si>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</si>
  <si>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</si>
  <si>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</si>
  <si>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</si>
  <si>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</si>
  <si>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</si>
  <si>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</si>
  <si>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</si>
  <si>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</si>
  <si>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</si>
  <si>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</si>
  <si>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</si>
  <si>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</si>
  <si>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</si>
  <si>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</si>
  <si>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</si>
  <si>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</si>
  <si>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</si>
  <si>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</si>
  <si>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</si>
  <si>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</si>
  <si>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</si>
  <si>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</si>
  <si>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</si>
  <si>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</si>
  <si>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</si>
  <si>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</si>
  <si>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</si>
  <si>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</si>
  <si>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</si>
  <si>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</si>
  <si>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</si>
  <si>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</si>
  <si>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</si>
  <si>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</si>
  <si>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</si>
  <si>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</si>
  <si>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</si>
  <si>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</si>
  <si>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</si>
  <si>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</si>
  <si>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</si>
  <si>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</si>
  <si>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</si>
  <si>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</si>
  <si>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</si>
  <si>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</si>
  <si>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</si>
  <si>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</si>
  <si>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</si>
  <si>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</si>
  <si>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</si>
  <si>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</si>
  <si>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</si>
  <si>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</si>
  <si>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</si>
  <si>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</si>
  <si>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</si>
  <si>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</si>
  <si>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</si>
  <si>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</si>
  <si>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</si>
  <si>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</si>
  <si>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</si>
  <si>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</si>
  <si>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</si>
  <si>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</si>
  <si>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</si>
  <si>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</si>
  <si>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</si>
  <si>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</si>
  <si>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</si>
  <si>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</si>
  <si>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</si>
  <si>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</si>
  <si>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</si>
  <si>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</si>
  <si>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</si>
  <si>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</si>
  <si>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</si>
  <si>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</si>
  <si>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</si>
  <si>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</si>
  <si>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</si>
  <si>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</si>
  <si>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</si>
  <si>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</si>
  <si>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</si>
  <si>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</si>
  <si>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</si>
  <si>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</si>
  <si>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</si>
  <si>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</si>
  <si>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</si>
  <si>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</si>
  <si>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</si>
  <si>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</si>
  <si>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</si>
  <si>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</si>
  <si>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</si>
  <si>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</si>
  <si>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</si>
  <si>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</si>
  <si>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</si>
  <si>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</si>
  <si>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</si>
  <si>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</si>
  <si>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</si>
  <si>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</si>
  <si>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</si>
  <si>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</si>
  <si>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</si>
  <si>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</si>
  <si>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</si>
  <si>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</si>
  <si>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</si>
  <si>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</si>
  <si>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</si>
  <si>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</si>
  <si>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</si>
  <si>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</si>
  <si>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</si>
  <si>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</si>
  <si>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</si>
  <si>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</si>
  <si>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</si>
  <si>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</si>
  <si>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</si>
  <si>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</si>
  <si>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</si>
  <si>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</si>
  <si>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</si>
  <si>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</si>
  <si>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</si>
  <si>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</si>
  <si>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</si>
  <si>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</si>
  <si>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</si>
  <si>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</si>
  <si>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</si>
  <si>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</si>
  <si>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</si>
  <si>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</si>
  <si>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</si>
  <si>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</si>
  <si>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</si>
  <si>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</si>
  <si>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</si>
  <si>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</si>
  <si>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</si>
  <si>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</si>
  <si>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</si>
  <si>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</si>
  <si>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</si>
  <si>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</si>
  <si>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</si>
  <si>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</si>
  <si>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</si>
  <si>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</si>
  <si>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</si>
  <si>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</si>
  <si>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</si>
  <si>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</si>
  <si>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</si>
  <si>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</si>
  <si>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</si>
  <si>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</si>
  <si>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</si>
  <si>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</si>
  <si>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</si>
  <si>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</si>
  <si>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</si>
  <si>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</si>
  <si>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</si>
  <si>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</si>
  <si>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</si>
  <si>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</si>
  <si>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</si>
  <si>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</si>
  <si>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</si>
  <si>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</si>
  <si>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</si>
  <si>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</si>
  <si>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</si>
  <si>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</si>
  <si>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</si>
  <si>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</si>
  <si>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</si>
  <si>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</si>
  <si>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</si>
  <si>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</si>
  <si>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</si>
  <si>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</si>
  <si>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</si>
  <si>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</si>
  <si>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</si>
  <si>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</si>
  <si>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</si>
  <si>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</si>
  <si>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</si>
  <si>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</si>
  <si>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</si>
  <si>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</si>
  <si>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</si>
  <si>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</si>
  <si>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</si>
  <si>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</si>
  <si>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</si>
  <si>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</si>
  <si>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</si>
  <si>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</si>
  <si>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</si>
  <si>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</si>
  <si>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</si>
  <si>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</si>
  <si>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</si>
  <si>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</si>
  <si>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</si>
  <si>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</si>
  <si>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</si>
  <si>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</si>
  <si>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</si>
  <si>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</si>
  <si>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</si>
  <si>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</si>
  <si>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</si>
  <si>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</si>
  <si>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</si>
  <si>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</si>
  <si>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</si>
  <si>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</si>
  <si>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</si>
  <si>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</si>
  <si>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</si>
  <si>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</si>
  <si>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</si>
  <si>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</si>
  <si>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</si>
  <si>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</si>
  <si>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</si>
  <si>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</si>
  <si>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</si>
  <si>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</si>
  <si>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</si>
  <si>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</si>
  <si>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</si>
  <si>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</si>
  <si>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</si>
  <si>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</si>
  <si>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</si>
  <si>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</si>
  <si>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</si>
  <si>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</si>
  <si>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</si>
  <si>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</si>
  <si>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</si>
  <si>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</si>
  <si>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</si>
  <si>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</si>
  <si>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</si>
  <si>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</si>
  <si>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</si>
  <si>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</si>
  <si>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</si>
  <si>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</si>
  <si>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</si>
  <si>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</si>
  <si>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</si>
  <si>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</si>
  <si>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</si>
  <si>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</si>
  <si>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</si>
  <si>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</si>
  <si>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</si>
  <si>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</si>
  <si>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</si>
  <si>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</si>
  <si>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</si>
  <si>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</si>
  <si>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</si>
  <si>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</si>
  <si>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</si>
  <si>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</si>
  <si>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</si>
  <si>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</si>
  <si>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</si>
  <si>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</si>
  <si>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</si>
  <si>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</si>
  <si>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</si>
  <si>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</si>
  <si>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</si>
  <si>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</si>
  <si>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</si>
  <si>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</si>
  <si>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</si>
  <si>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</si>
  <si>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</si>
  <si>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</si>
  <si>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</si>
  <si>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</si>
  <si>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</si>
  <si>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</si>
  <si>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</si>
  <si>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</si>
  <si>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</si>
  <si>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</si>
  <si>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</si>
  <si>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</si>
  <si>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</si>
  <si>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</si>
  <si>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</si>
  <si>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</si>
  <si>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</si>
  <si>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</si>
  <si>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</si>
  <si>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</si>
  <si>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</si>
  <si>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</si>
  <si>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</si>
  <si>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</si>
  <si>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</si>
  <si>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</si>
  <si>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</si>
  <si>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</si>
  <si>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</si>
  <si>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</si>
  <si>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</si>
  <si>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</si>
  <si>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</si>
  <si>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</si>
  <si>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</si>
  <si>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</si>
  <si>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</si>
  <si>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</si>
  <si>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</si>
  <si>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</si>
  <si>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</si>
  <si>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</si>
  <si>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</si>
  <si>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</si>
  <si>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</si>
  <si>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</si>
  <si>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</si>
  <si>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</si>
  <si>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</si>
  <si>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</si>
  <si>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</si>
  <si>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</si>
  <si>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</si>
  <si>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</si>
  <si>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</si>
  <si>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</si>
  <si>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</si>
  <si>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</si>
  <si>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</si>
  <si>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</si>
  <si>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</si>
  <si>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</si>
  <si>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</si>
  <si>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</si>
  <si>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</si>
  <si>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</si>
  <si>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</si>
  <si>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</si>
  <si>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</si>
  <si>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</si>
  <si>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</si>
  <si>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</si>
  <si>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</si>
  <si>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</si>
  <si>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</si>
  <si>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</si>
  <si>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</si>
  <si>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</si>
  <si>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</si>
  <si>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</si>
  <si>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</si>
  <si>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</si>
  <si>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</si>
  <si>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</si>
  <si>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</si>
  <si>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</si>
  <si>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</si>
  <si>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</si>
  <si>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</si>
  <si>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</si>
  <si>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</si>
  <si>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</si>
  <si>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</si>
  <si>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</si>
  <si>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</si>
  <si>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</si>
  <si>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</si>
  <si>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</si>
  <si>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</si>
  <si>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</si>
  <si>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</si>
  <si>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</si>
  <si>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</si>
  <si>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</si>
  <si>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</si>
  <si>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</si>
  <si>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</si>
  <si>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</si>
  <si>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</si>
  <si>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</si>
  <si>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</si>
  <si>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</si>
  <si>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</si>
  <si>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</si>
  <si>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</si>
  <si>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</si>
  <si>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</si>
  <si>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</si>
  <si>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</si>
  <si>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</si>
  <si>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</si>
  <si>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</si>
  <si>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</si>
  <si>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</si>
  <si>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</si>
  <si>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</si>
  <si>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</si>
  <si>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</si>
  <si>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</si>
  <si>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</si>
  <si>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</si>
  <si>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</si>
  <si>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</si>
  <si>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</si>
  <si>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</si>
  <si>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</si>
  <si>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</si>
  <si>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</si>
  <si>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</si>
  <si>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</si>
  <si>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</si>
  <si>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</si>
  <si>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</si>
  <si>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</si>
  <si>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</si>
  <si>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</si>
  <si>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</si>
  <si>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</si>
  <si>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</si>
  <si>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</si>
  <si>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</si>
  <si>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</si>
  <si>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</si>
  <si>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</si>
  <si>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</si>
  <si>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</si>
  <si>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</si>
  <si>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</si>
  <si>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</si>
  <si>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</si>
  <si>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</si>
  <si>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</si>
  <si>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</si>
  <si>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</si>
  <si>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</si>
  <si>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</si>
  <si>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</si>
  <si>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</si>
  <si>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</si>
  <si>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</si>
  <si>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</si>
  <si>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</si>
  <si>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</si>
  <si>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</si>
  <si>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</si>
  <si>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</si>
  <si>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</si>
  <si>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</si>
  <si>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</si>
  <si>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</si>
  <si>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</si>
  <si>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</si>
  <si>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</si>
  <si>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</si>
  <si>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</si>
  <si>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</si>
  <si>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</si>
  <si>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</si>
  <si>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</si>
  <si>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</si>
  <si>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</si>
  <si>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</si>
  <si>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</si>
  <si>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</si>
  <si>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</si>
  <si>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</si>
  <si>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</si>
  <si>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</si>
  <si>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</si>
  <si>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</si>
  <si>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</si>
  <si>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</si>
  <si>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</si>
  <si>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</si>
  <si>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</si>
  <si>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</si>
  <si>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</si>
  <si>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</si>
  <si>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</si>
  <si>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</si>
  <si>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</si>
  <si>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</si>
  <si>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</si>
  <si>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</si>
  <si>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</si>
  <si>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</si>
  <si>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</si>
  <si>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</si>
  <si>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</si>
  <si>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</si>
  <si>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</si>
  <si>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</si>
  <si>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</si>
  <si>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</si>
  <si>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</si>
  <si>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</si>
  <si>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</si>
  <si>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</si>
  <si>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</si>
  <si>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</si>
  <si>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</si>
  <si>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</si>
  <si>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</si>
  <si>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</si>
  <si>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</si>
  <si>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</si>
  <si>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</si>
  <si>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</si>
  <si>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</si>
  <si>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</si>
  <si>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</si>
  <si>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</si>
  <si>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</si>
  <si>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</si>
  <si>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</si>
  <si>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</si>
  <si>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</si>
  <si>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</si>
  <si>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</si>
  <si>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</si>
  <si>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</si>
  <si>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</si>
  <si>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</si>
  <si>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</si>
  <si>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</si>
  <si>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</si>
  <si>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</si>
  <si>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</si>
  <si>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</si>
  <si>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</si>
  <si>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</si>
  <si>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</si>
  <si>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</si>
  <si>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</si>
  <si>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</si>
  <si>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</si>
  <si>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</si>
  <si>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</si>
  <si>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</si>
  <si>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</si>
  <si>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</si>
  <si>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</si>
  <si>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</si>
  <si>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</si>
  <si>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</si>
  <si>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</si>
  <si>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</si>
  <si>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</si>
  <si>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</si>
  <si>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</si>
  <si>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</si>
  <si>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</si>
  <si>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</si>
  <si>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</si>
  <si>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</si>
  <si>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</si>
  <si>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</si>
  <si>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</si>
  <si>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</si>
  <si>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</si>
  <si>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</si>
  <si>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</si>
  <si>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</si>
  <si>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</si>
  <si>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</si>
  <si>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</si>
  <si>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</si>
  <si>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</si>
  <si>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</si>
  <si>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</si>
  <si>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</si>
  <si>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</si>
  <si>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</si>
  <si>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</si>
  <si>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</si>
  <si>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</si>
  <si>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</si>
  <si>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</si>
  <si>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</si>
  <si>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</si>
  <si>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</si>
  <si>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</si>
  <si>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</si>
  <si>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</si>
  <si>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</si>
  <si>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</si>
  <si>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</si>
  <si>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</si>
  <si>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</si>
  <si>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</si>
  <si>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</si>
  <si>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</si>
  <si>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</si>
  <si>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</si>
  <si>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</si>
  <si>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</si>
  <si>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</si>
  <si>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</si>
  <si>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</si>
  <si>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</si>
  <si>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</si>
  <si>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</si>
  <si>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</si>
  <si>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</si>
  <si>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</si>
  <si>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</si>
  <si>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</si>
  <si>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</si>
  <si>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</si>
  <si>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</si>
  <si>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</si>
  <si>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</si>
  <si>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</si>
  <si>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</si>
  <si>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</si>
  <si>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</si>
  <si>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</si>
  <si>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</si>
  <si>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</si>
  <si>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</si>
  <si>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</si>
  <si>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</si>
  <si>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</si>
  <si>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</si>
  <si>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</si>
  <si>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</si>
  <si>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</si>
  <si>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</si>
  <si>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</si>
  <si>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</si>
  <si>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</si>
  <si>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</si>
  <si>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</si>
  <si>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</si>
  <si>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</si>
  <si>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</si>
  <si>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</si>
  <si>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</si>
  <si>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</si>
  <si>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</si>
  <si>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</si>
  <si>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</si>
  <si>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</si>
  <si>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</si>
  <si>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</si>
  <si>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</si>
  <si>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</si>
  <si>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</si>
  <si>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</si>
  <si>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</si>
  <si>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</si>
  <si>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</si>
  <si>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</si>
  <si>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</si>
  <si>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</si>
  <si>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</si>
  <si>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</si>
  <si>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</si>
  <si>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</si>
  <si>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</si>
  <si>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</si>
  <si>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</si>
  <si>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</si>
  <si>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</si>
  <si>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</si>
  <si>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</si>
  <si>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</si>
  <si>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</si>
  <si>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</si>
  <si>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</si>
  <si>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</si>
  <si>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</si>
  <si>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</si>
  <si>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</si>
  <si>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</si>
  <si>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</si>
  <si>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</si>
  <si>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</si>
  <si>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</si>
  <si>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</si>
  <si>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</si>
  <si>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</si>
  <si>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</si>
  <si>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</si>
  <si>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</si>
  <si>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</si>
  <si>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</si>
  <si>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</si>
  <si>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</si>
  <si>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</si>
  <si>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</si>
  <si>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</si>
  <si>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</si>
  <si>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</si>
  <si>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</si>
  <si>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</si>
  <si>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</si>
  <si>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</si>
  <si>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</si>
  <si>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</si>
  <si>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</si>
  <si>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</si>
  <si>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</si>
  <si>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</si>
  <si>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</si>
  <si>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</si>
  <si>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</si>
  <si>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</si>
  <si>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</si>
  <si>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</si>
  <si>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</si>
  <si>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</si>
  <si>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</si>
  <si>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</si>
  <si>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</si>
  <si>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</si>
  <si>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</si>
  <si>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</si>
  <si>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</si>
  <si>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</si>
  <si>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</si>
  <si>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</si>
  <si>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</si>
  <si>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</si>
  <si>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</si>
  <si>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</si>
  <si>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</si>
  <si>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</si>
  <si>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</si>
  <si>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</si>
  <si>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</si>
  <si>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</si>
  <si>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</si>
  <si>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</si>
  <si>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</si>
  <si>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</si>
  <si>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</si>
  <si>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</si>
  <si>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</si>
  <si>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</si>
  <si>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</si>
  <si>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</si>
  <si>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</si>
  <si>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</si>
  <si>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</si>
  <si>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</si>
  <si>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</si>
  <si>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</si>
  <si>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</si>
  <si>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</si>
  <si>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</si>
  <si>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</si>
  <si>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</si>
  <si>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</si>
  <si>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</si>
  <si>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</si>
  <si>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</si>
  <si>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</si>
  <si>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</si>
  <si>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</si>
  <si>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</si>
  <si>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</si>
  <si>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</si>
  <si>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</si>
  <si>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</si>
  <si>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</si>
  <si>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</si>
  <si>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</si>
  <si>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</si>
  <si>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</si>
  <si>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</si>
  <si>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</si>
  <si>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</si>
  <si>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</si>
  <si>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</si>
  <si>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</si>
  <si>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</si>
  <si>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</si>
  <si>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</si>
  <si>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</si>
  <si>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</si>
  <si>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</si>
  <si>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</si>
  <si>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</si>
  <si>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</si>
  <si>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</si>
  <si>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</si>
  <si>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</si>
  <si>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</si>
  <si>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</si>
  <si>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</si>
  <si>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</si>
  <si>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</si>
  <si>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</si>
  <si>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</si>
  <si>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</si>
  <si>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</si>
  <si>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</si>
  <si>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</si>
  <si>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</si>
  <si>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</si>
  <si>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</si>
  <si>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</si>
  <si>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</si>
  <si>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</si>
  <si>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</si>
  <si>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</si>
  <si>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</si>
  <si>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</si>
  <si>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</si>
  <si>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</si>
  <si>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</si>
  <si>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</si>
  <si>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</si>
  <si>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</si>
  <si>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</si>
  <si>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</si>
  <si>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</si>
  <si>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</si>
  <si>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</si>
  <si>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</si>
  <si>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</si>
  <si>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</si>
  <si>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</si>
  <si>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</si>
  <si>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</si>
  <si>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</si>
  <si>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</si>
  <si>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</si>
  <si>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</si>
  <si>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</si>
  <si>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</si>
  <si>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</si>
  <si>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</si>
  <si>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</si>
  <si>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</si>
  <si>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</si>
  <si>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</si>
  <si>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</si>
  <si>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</si>
  <si>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</si>
  <si>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</si>
  <si>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</si>
  <si>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</si>
  <si>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</si>
  <si>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</si>
  <si>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</si>
  <si>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</si>
  <si>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</si>
  <si>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</si>
  <si>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</si>
  <si>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</si>
  <si>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</si>
  <si>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</si>
  <si>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</si>
  <si>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</si>
  <si>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</si>
  <si>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</si>
  <si>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</si>
  <si>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</si>
  <si>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</si>
  <si>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</si>
  <si>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</si>
  <si>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</si>
  <si>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</si>
  <si>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</si>
  <si>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</si>
  <si>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</si>
  <si>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</si>
  <si>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</si>
  <si>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</si>
  <si>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</si>
  <si>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</si>
  <si>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</si>
  <si>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</si>
  <si>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</si>
  <si>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</si>
  <si>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</si>
  <si>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</si>
  <si>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</si>
  <si>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</si>
  <si>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</si>
  <si>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</si>
  <si>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</si>
  <si>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</si>
  <si>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</si>
  <si>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</si>
  <si>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</si>
  <si>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</si>
  <si>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</si>
  <si>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</si>
  <si>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</si>
  <si>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</si>
  <si>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</si>
  <si>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</si>
  <si>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</si>
  <si>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</si>
  <si>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</si>
  <si>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</si>
  <si>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</si>
  <si>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</si>
  <si>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</si>
  <si>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</si>
  <si>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</si>
  <si>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</si>
  <si>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</si>
  <si>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</si>
  <si>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</si>
  <si>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</si>
  <si>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</si>
  <si>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</si>
  <si>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</si>
  <si>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</si>
  <si>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</si>
  <si>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</si>
  <si>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</si>
  <si>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</si>
  <si>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</si>
  <si>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</si>
  <si>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</si>
  <si>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</si>
  <si>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</si>
  <si>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</si>
  <si>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</si>
  <si>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</si>
  <si>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</si>
  <si>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</si>
  <si>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</si>
  <si>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</si>
  <si>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</si>
  <si>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</si>
  <si>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</si>
  <si>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</si>
  <si>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</si>
  <si>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</si>
  <si>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</si>
  <si>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</si>
  <si>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</si>
  <si>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</si>
  <si>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</si>
  <si>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</si>
  <si>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</si>
  <si>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</si>
  <si>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</si>
  <si>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</si>
  <si>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</si>
  <si>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</si>
  <si>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</si>
  <si>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</si>
  <si>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</si>
  <si>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</si>
  <si>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</si>
  <si>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</si>
  <si>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</si>
  <si>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</si>
  <si>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</si>
  <si>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</si>
  <si>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</si>
  <si>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</si>
  <si>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</si>
  <si>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</si>
  <si>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</si>
  <si>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</si>
  <si>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</si>
  <si>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</si>
  <si>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</si>
  <si>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</si>
  <si>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</si>
  <si>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</si>
  <si>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</si>
  <si>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</si>
  <si>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</si>
  <si>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</si>
  <si>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</si>
  <si>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</si>
  <si>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</si>
  <si>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</si>
  <si>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</si>
  <si>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</si>
  <si>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</si>
  <si>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</si>
  <si>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</si>
  <si>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</si>
  <si>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</si>
  <si>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</si>
  <si>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</si>
  <si>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</si>
  <si>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</si>
  <si>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</si>
  <si>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</si>
  <si>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</si>
  <si>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</si>
  <si>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</si>
  <si>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</si>
  <si>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</si>
  <si>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</si>
  <si>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</si>
  <si>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</si>
  <si>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</si>
  <si>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</si>
  <si>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</si>
  <si>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</si>
  <si>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</si>
  <si>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</si>
  <si>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</si>
  <si>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</si>
  <si>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</si>
  <si>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</si>
  <si>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</si>
  <si>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</si>
  <si>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</si>
  <si>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</si>
  <si>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</si>
  <si>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</si>
  <si>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</si>
  <si>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</si>
  <si>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</si>
  <si>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</si>
  <si>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</si>
  <si>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</si>
  <si>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</si>
  <si>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</si>
  <si>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</si>
  <si>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</si>
  <si>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</si>
  <si>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</si>
  <si>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</si>
  <si>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</si>
  <si>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</si>
  <si>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</si>
  <si>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</si>
  <si>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</si>
  <si>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</si>
  <si>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</si>
  <si>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</si>
  <si>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</si>
  <si>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</si>
  <si>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</si>
  <si>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</si>
  <si>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</si>
  <si>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</si>
  <si>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</si>
  <si>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</si>
  <si>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</si>
  <si>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</si>
  <si>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</si>
  <si>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</si>
  <si>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</si>
  <si>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</si>
  <si>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</si>
  <si>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</si>
  <si>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</si>
  <si>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</si>
  <si>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</si>
  <si>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</si>
  <si>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</si>
  <si>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</si>
  <si>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</si>
  <si>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</si>
  <si>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</si>
  <si>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</si>
  <si>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</si>
  <si>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</si>
  <si>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</si>
  <si>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</si>
  <si>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</si>
  <si>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</si>
  <si>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</si>
  <si>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</si>
  <si>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</si>
  <si>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</si>
  <si>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</si>
  <si>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</si>
  <si>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</si>
  <si>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</si>
  <si>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</si>
  <si>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</si>
  <si>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</si>
  <si>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</si>
  <si>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</si>
  <si>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</si>
  <si>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</si>
  <si>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</si>
  <si>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</si>
  <si>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</si>
  <si>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</si>
  <si>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</si>
  <si>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</si>
  <si>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</si>
  <si>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</si>
  <si>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</si>
  <si>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DOURDOU A GRAND VABRE</t>
  </si>
  <si>
    <t>LE DOURDOU</t>
  </si>
  <si>
    <t>05095000</t>
  </si>
  <si>
    <t>18310006400033</t>
  </si>
  <si>
    <t>Agence de l'Eau Adour-Garonne</t>
  </si>
  <si>
    <t>34255833500077</t>
  </si>
  <si>
    <t>AQUASCOP BIOLOGIE site de Monptellier</t>
  </si>
  <si>
    <t>IBMR-20-M55</t>
  </si>
  <si>
    <t>JOYCE LAMBERT, THIBAULT DOUMINGE</t>
  </si>
  <si>
    <t>IBMR standard</t>
  </si>
  <si>
    <t>DROITE</t>
  </si>
  <si>
    <t>ETIAGE NORMAL</t>
  </si>
  <si>
    <t>ENSOLEILLE</t>
  </si>
  <si>
    <t>NULLE</t>
  </si>
  <si>
    <t>OUI</t>
  </si>
  <si>
    <t>Suggestion : Déplacer la limite aval de 10m en amont pour éviter la mouille de plus d'1,5m de profondeur.</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</si>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</sst>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9">
      <selection activeCell="I85" sqref="I8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648856</v>
      </c>
      <c r="G10" s="113"/>
      <c r="H10" s="114"/>
    </row>
    <row r="11" spans="1:8" ht="15">
      <c r="A11" s="10" t="s">
        <v>2277</v>
      </c>
      <c r="B11" s="47">
        <v>44020</v>
      </c>
      <c r="D11" s="10" t="s">
        <v>2280</v>
      </c>
      <c r="E11" s="52">
        <v>6392654</v>
      </c>
      <c r="G11" s="113"/>
      <c r="H11" s="114"/>
    </row>
    <row r="12" spans="1:8" ht="15">
      <c r="A12" s="10" t="s">
        <v>2283</v>
      </c>
      <c r="B12" s="52" t="s">
        <v>5294</v>
      </c>
      <c r="D12" s="10" t="s">
        <v>2281</v>
      </c>
      <c r="E12" s="52">
        <v>648897</v>
      </c>
      <c r="G12" s="115"/>
      <c r="H12" s="116"/>
    </row>
    <row r="13" spans="1:5" ht="17.25" customHeight="1" thickBot="1">
      <c r="A13" s="2"/>
      <c r="B13" s="55"/>
      <c r="D13" s="10" t="s">
        <v>2282</v>
      </c>
      <c r="E13" s="52">
        <v>6392747</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648856</v>
      </c>
    </row>
    <row r="18" spans="1:3" ht="15">
      <c r="A18" s="123"/>
      <c r="B18" s="49" t="s">
        <v>2267</v>
      </c>
      <c r="C18" s="61">
        <f>E11</f>
        <v>6392654</v>
      </c>
    </row>
    <row r="19" spans="1:2" ht="15">
      <c r="A19" s="3" t="s">
        <v>2063</v>
      </c>
      <c r="B19" s="29">
        <v>203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46.7</v>
      </c>
      <c r="D35" s="28" t="s">
        <v>2284</v>
      </c>
      <c r="E35" s="32">
        <v>53.3</v>
      </c>
    </row>
    <row r="36" spans="1:5" s="7" customFormat="1" ht="15" customHeight="1">
      <c r="A36" s="5" t="s">
        <v>2113</v>
      </c>
      <c r="B36" s="30">
        <v>50</v>
      </c>
      <c r="C36" s="6"/>
      <c r="D36" s="8" t="s">
        <v>2112</v>
      </c>
      <c r="E36" s="30">
        <v>56.1</v>
      </c>
    </row>
    <row r="37" spans="1:5" s="7" customFormat="1" ht="15" customHeight="1">
      <c r="A37" s="5" t="s">
        <v>2111</v>
      </c>
      <c r="B37" s="30">
        <v>10.7</v>
      </c>
      <c r="C37" s="6"/>
      <c r="D37" s="8" t="s">
        <v>2110</v>
      </c>
      <c r="E37" s="30">
        <v>10.7</v>
      </c>
    </row>
    <row r="38" spans="1:5" s="7" customFormat="1" ht="15" customHeight="1">
      <c r="A38" s="5" t="s">
        <v>2115</v>
      </c>
      <c r="B38" s="30">
        <v>23</v>
      </c>
      <c r="C38" s="6"/>
      <c r="D38" s="8" t="s">
        <v>2115</v>
      </c>
      <c r="E38" s="30">
        <v>5</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1</v>
      </c>
    </row>
    <row r="58" spans="1:5" s="15" customFormat="1" ht="15">
      <c r="A58" s="3" t="s">
        <v>2094</v>
      </c>
      <c r="B58" s="9">
        <v>4</v>
      </c>
      <c r="C58" s="6"/>
      <c r="D58" s="10" t="s">
        <v>2094</v>
      </c>
      <c r="E58" s="9">
        <v>3</v>
      </c>
    </row>
    <row r="59" spans="1:5" s="15" customFormat="1" ht="15">
      <c r="A59" s="3" t="s">
        <v>2093</v>
      </c>
      <c r="B59" s="9">
        <v>3</v>
      </c>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4</v>
      </c>
      <c r="C75" s="6"/>
      <c r="D75" s="10" t="s">
        <v>2081</v>
      </c>
      <c r="E75" s="9">
        <v>4</v>
      </c>
    </row>
    <row r="76" spans="1:5" s="15" customFormat="1" ht="15">
      <c r="A76" s="3" t="s">
        <v>2080</v>
      </c>
      <c r="B76" s="9">
        <v>4</v>
      </c>
      <c r="C76" s="6"/>
      <c r="D76" s="10" t="s">
        <v>2080</v>
      </c>
      <c r="E76" s="9">
        <v>3</v>
      </c>
    </row>
    <row r="77" spans="1:5" s="15" customFormat="1" ht="15">
      <c r="A77" s="3" t="s">
        <v>2079</v>
      </c>
      <c r="B77" s="9">
        <v>2</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3</v>
      </c>
      <c r="C84" s="6"/>
      <c r="D84" s="10" t="s">
        <v>2074</v>
      </c>
      <c r="E84" s="9">
        <v>2</v>
      </c>
    </row>
    <row r="85" spans="1:5" s="15" customFormat="1" ht="15">
      <c r="A85" s="3" t="s">
        <v>2073</v>
      </c>
      <c r="B85" s="9">
        <v>1</v>
      </c>
      <c r="C85" s="6"/>
      <c r="D85" s="10" t="s">
        <v>2073</v>
      </c>
      <c r="E85" s="9">
        <v>3</v>
      </c>
    </row>
    <row r="86" spans="1:5" s="15" customFormat="1" ht="15">
      <c r="A86" s="3" t="s">
        <v>2072</v>
      </c>
      <c r="B86" s="9">
        <v>1</v>
      </c>
      <c r="C86" s="6"/>
      <c r="D86" s="10" t="s">
        <v>2072</v>
      </c>
      <c r="E86" s="9">
        <v>2</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15</v>
      </c>
      <c r="E98" s="35">
        <v>3.5</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1</v>
      </c>
      <c r="E99" s="35"/>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0.01</v>
      </c>
      <c r="E100" s="35">
        <v>0.01</v>
      </c>
      <c r="F100" s="35" t="s">
        <v>2290</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1.15</v>
      </c>
      <c r="E101" s="35">
        <v>0.02</v>
      </c>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4.5</v>
      </c>
      <c r="E102" s="35">
        <v>1.3</v>
      </c>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0.01</v>
      </c>
      <c r="E103" s="35"/>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0.02</v>
      </c>
      <c r="E104" s="35"/>
      <c r="F104" s="35" t="s">
        <v>2290</v>
      </c>
      <c r="G104" s="79"/>
      <c r="H104" s="80"/>
    </row>
    <row r="105" spans="1:8" ht="15">
      <c r="A105" s="33" t="s">
        <v>429</v>
      </c>
      <c r="B105" s="20" t="str">
        <f>IF(A105="NEWCOD",IF(ISBLANK(G105),"renseigner le champ 'Nouveau taxon'",G105),VLOOKUP(A105,'Ref Taxo'!A:B,2,FALSE))</f>
        <v>Cinclidotus aquaticus</v>
      </c>
      <c r="C105" s="21">
        <f>IF(A105="NEWCOD",IF(ISBLANK(H105),"NoCod",H105),VLOOKUP(A105,'Ref Taxo'!A:D,4,FALSE))</f>
        <v>1318</v>
      </c>
      <c r="D105" s="34">
        <v>0.01</v>
      </c>
      <c r="E105" s="35"/>
      <c r="F105" s="35" t="s">
        <v>2290</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0.8</v>
      </c>
      <c r="E106" s="35">
        <v>0.2</v>
      </c>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0.1</v>
      </c>
      <c r="E107" s="35">
        <v>0.05</v>
      </c>
      <c r="F107" s="35" t="s">
        <v>2290</v>
      </c>
      <c r="G107" s="79"/>
      <c r="H107" s="80"/>
    </row>
    <row r="108" spans="1:8" ht="15">
      <c r="A108" s="33" t="s">
        <v>741</v>
      </c>
      <c r="B108" s="20" t="str">
        <f>IF(A108="NEWCOD",IF(ISBLANK(G108),"renseigner le champ 'Nouveau taxon'",G108),VLOOKUP(A108,'Ref Taxo'!A:B,2,FALSE))</f>
        <v>Fissidens fontanus</v>
      </c>
      <c r="C108" s="21">
        <f>IF(A108="NEWCOD",IF(ISBLANK(H108),"NoCod",H108),VLOOKUP(A108,'Ref Taxo'!A:D,4,FALSE))</f>
        <v>31545</v>
      </c>
      <c r="D108" s="34">
        <v>0.2</v>
      </c>
      <c r="E108" s="35">
        <v>0.3</v>
      </c>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0.01</v>
      </c>
      <c r="E109" s="35"/>
      <c r="F109" s="35" t="s">
        <v>2290</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c r="E110" s="35">
        <v>0.01</v>
      </c>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0.25</v>
      </c>
      <c r="E111" s="35">
        <v>0.01</v>
      </c>
      <c r="F111" s="35" t="s">
        <v>2290</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v>0.01</v>
      </c>
      <c r="E112" s="35">
        <v>0.01</v>
      </c>
      <c r="F112" s="35" t="s">
        <v>2290</v>
      </c>
      <c r="G112" s="79"/>
      <c r="H112" s="80"/>
    </row>
    <row r="113" spans="1:8" ht="15">
      <c r="A113" s="33" t="s">
        <v>1098</v>
      </c>
      <c r="B113" s="20" t="str">
        <f>IF(A113="NEWCOD",IF(ISBLANK(G113),"renseigner le champ 'Nouveau taxon'",G113),VLOOKUP(A113,'Ref Taxo'!A:B,2,FALSE))</f>
        <v>Lysimachia vulgaris</v>
      </c>
      <c r="C113" s="21">
        <f>IF(A113="NEWCOD",IF(ISBLANK(H113),"NoCod",H113),VLOOKUP(A113,'Ref Taxo'!A:D,4,FALSE))</f>
        <v>1887</v>
      </c>
      <c r="D113" s="34">
        <v>0.01</v>
      </c>
      <c r="E113" s="35">
        <v>0.01</v>
      </c>
      <c r="F113" s="35" t="s">
        <v>2290</v>
      </c>
      <c r="G113" s="79"/>
      <c r="H113" s="80"/>
    </row>
    <row r="114" spans="1:8" ht="15">
      <c r="A114" s="33" t="s">
        <v>1690</v>
      </c>
      <c r="B114" s="20" t="str">
        <f>IF(A114="NEWCOD",IF(ISBLANK(G114),"renseigner le champ 'Nouveau taxon'",G114),VLOOKUP(A114,'Ref Taxo'!A:B,2,FALSE))</f>
        <v>Rorippa sylvestris</v>
      </c>
      <c r="C114" s="21">
        <f>IF(A114="NEWCOD",IF(ISBLANK(H114),"NoCod",H114),VLOOKUP(A114,'Ref Taxo'!A:D,4,FALSE))</f>
        <v>1767</v>
      </c>
      <c r="D114" s="34">
        <v>0.01</v>
      </c>
      <c r="E114" s="35"/>
      <c r="F114" s="35" t="s">
        <v>2290</v>
      </c>
      <c r="G114" s="79"/>
      <c r="H114" s="80"/>
    </row>
    <row r="115" spans="1:8" ht="15">
      <c r="A115" s="33" t="s">
        <v>661</v>
      </c>
      <c r="B115" s="20" t="str">
        <f>IF(A115="NEWCOD",IF(ISBLANK(G115),"renseigner le champ 'Nouveau taxon'",G115),VLOOKUP(A115,'Ref Taxo'!A:B,2,FALSE))</f>
        <v>Equisetum arvense</v>
      </c>
      <c r="C115" s="21">
        <f>IF(A115="NEWCOD",IF(ISBLANK(H115),"NoCod",H115),VLOOKUP(A115,'Ref Taxo'!A:D,4,FALSE))</f>
        <v>1384</v>
      </c>
      <c r="D115" s="34">
        <v>0.01</v>
      </c>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2021-01-26T15:51:43Z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