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095000" sheetId="2" r:id="rId2"/>
    <sheet name="Mises à jour" sheetId="3" r:id="rId3"/>
  </sheets>
  <definedNames/>
  <calcPr calcId="162913"/>
</workbook>
</file>

<file path=xl/sharedStrings.xml><?xml version="1.0" encoding="utf-8"?>
<sst xmlns="http://schemas.openxmlformats.org/spreadsheetml/2006/main" count="6487" uniqueCount="5305">
  <si>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</si>
  <si>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</si>
  <si>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</si>
  <si>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</si>
  <si>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</si>
  <si>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</si>
  <si>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</si>
  <si>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</si>
  <si>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</si>
  <si>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</si>
  <si>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</si>
  <si>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</si>
  <si>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</si>
  <si>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</si>
  <si>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</si>
  <si>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</si>
  <si>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</si>
  <si>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</si>
  <si>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</si>
  <si>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</si>
  <si>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</si>
  <si>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</si>
  <si>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</si>
  <si>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</si>
  <si>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</si>
  <si>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</si>
  <si>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</si>
  <si>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</si>
  <si>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</si>
  <si>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</si>
  <si>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</si>
  <si>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</si>
  <si>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</si>
  <si>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</si>
  <si>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</si>
  <si>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</si>
  <si>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</si>
  <si>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</si>
  <si>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</si>
  <si>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</si>
  <si>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</si>
  <si>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</si>
  <si>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</si>
  <si>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</si>
  <si>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</si>
  <si>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</si>
  <si>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</si>
  <si>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</si>
  <si>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</si>
  <si>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</si>
  <si>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</si>
  <si>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</si>
  <si>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</si>
  <si>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</si>
  <si>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</si>
  <si>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</si>
  <si>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</si>
  <si>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</si>
  <si>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</si>
  <si>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</si>
  <si>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</si>
  <si>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</si>
  <si>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</si>
  <si>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</si>
  <si>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</si>
  <si>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</si>
  <si>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</si>
  <si>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</si>
  <si>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</si>
  <si>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</si>
  <si>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</si>
  <si>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</si>
  <si>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</si>
  <si>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</si>
  <si>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</si>
  <si>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</si>
  <si>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</si>
  <si>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</si>
  <si>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</si>
  <si>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</si>
  <si>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</si>
  <si>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</si>
  <si>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</si>
  <si>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</si>
  <si>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</si>
  <si>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</si>
  <si>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</si>
  <si>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</si>
  <si>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</si>
  <si>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</si>
  <si>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</si>
  <si>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</si>
  <si>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</si>
  <si>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</si>
  <si>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</si>
  <si>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</si>
  <si>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</si>
  <si>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</si>
  <si>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</si>
  <si>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</si>
  <si>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</si>
  <si>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</si>
  <si>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</si>
  <si>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</si>
  <si>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</si>
  <si>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</si>
  <si>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</si>
  <si>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</si>
  <si>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</si>
  <si>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</si>
  <si>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</si>
  <si>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</si>
  <si>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</si>
  <si>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</si>
  <si>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</si>
  <si>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</si>
  <si>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</si>
  <si>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</si>
  <si>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</si>
  <si>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</si>
  <si>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</si>
  <si>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</si>
  <si>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</si>
  <si>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</si>
  <si>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</si>
  <si>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</si>
  <si>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</si>
  <si>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</si>
  <si>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</si>
  <si>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</si>
  <si>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</si>
  <si>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</si>
  <si>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</si>
  <si>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</si>
  <si>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</si>
  <si>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</si>
  <si>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</si>
  <si>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</si>
  <si>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</si>
  <si>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</si>
  <si>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</si>
  <si>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</si>
  <si>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</si>
  <si>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</si>
  <si>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</si>
  <si>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</si>
  <si>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</si>
  <si>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</si>
  <si>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</si>
  <si>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</si>
  <si>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</si>
  <si>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</si>
  <si>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</si>
  <si>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</si>
  <si>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</si>
  <si>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</si>
  <si>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</si>
  <si>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</si>
  <si>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</si>
  <si>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</si>
  <si>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</si>
  <si>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</si>
  <si>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</si>
  <si>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</si>
  <si>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</si>
  <si>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</si>
  <si>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</si>
  <si>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</si>
  <si>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</si>
  <si>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</si>
  <si>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</si>
  <si>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</si>
  <si>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</si>
  <si>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</si>
  <si>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</si>
  <si>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</si>
  <si>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</si>
  <si>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</si>
  <si>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</si>
  <si>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</si>
  <si>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</si>
  <si>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</si>
  <si>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</si>
  <si>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</si>
  <si>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</si>
  <si>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</si>
  <si>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</si>
  <si>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</si>
  <si>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</si>
  <si>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</si>
  <si>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</si>
  <si>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</si>
  <si>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</si>
  <si>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</si>
  <si>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</si>
  <si>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</si>
  <si>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</si>
  <si>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</si>
  <si>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</si>
  <si>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</si>
  <si>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</si>
  <si>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</si>
  <si>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</si>
  <si>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</si>
  <si>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</si>
  <si>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</si>
  <si>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</si>
  <si>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</si>
  <si>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</si>
  <si>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</si>
  <si>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</si>
  <si>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</si>
  <si>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</si>
  <si>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</si>
  <si>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</si>
  <si>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</si>
  <si>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</si>
  <si>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</si>
  <si>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</si>
  <si>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</si>
  <si>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</si>
  <si>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</si>
  <si>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</si>
  <si>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</si>
  <si>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</si>
  <si>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</si>
  <si>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</si>
  <si>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</si>
  <si>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</si>
  <si>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</si>
  <si>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</si>
  <si>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</si>
  <si>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</si>
  <si>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</si>
  <si>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</si>
  <si>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</si>
  <si>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</si>
  <si>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</si>
  <si>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</si>
  <si>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</si>
  <si>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</si>
  <si>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</si>
  <si>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</si>
  <si>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</si>
  <si>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</si>
  <si>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</si>
  <si>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</si>
  <si>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</si>
  <si>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</si>
  <si>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</si>
  <si>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</si>
  <si>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</si>
  <si>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</si>
  <si>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</si>
  <si>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</si>
  <si>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</si>
  <si>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</si>
  <si>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</si>
  <si>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</si>
  <si>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</si>
  <si>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</si>
  <si>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</si>
  <si>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</si>
  <si>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</si>
  <si>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</si>
  <si>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</si>
  <si>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</si>
  <si>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</si>
  <si>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</si>
  <si>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</si>
  <si>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</si>
  <si>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</si>
  <si>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</si>
  <si>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</si>
  <si>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</si>
  <si>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</si>
  <si>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</si>
  <si>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</si>
  <si>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</si>
  <si>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</si>
  <si>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</si>
  <si>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</si>
  <si>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</si>
  <si>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</si>
  <si>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</si>
  <si>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</si>
  <si>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</si>
  <si>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</si>
  <si>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</si>
  <si>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</si>
  <si>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</si>
  <si>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</si>
  <si>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</si>
  <si>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</si>
  <si>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</si>
  <si>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</si>
  <si>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</si>
  <si>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</si>
  <si>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</si>
  <si>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</si>
  <si>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</si>
  <si>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</si>
  <si>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</si>
  <si>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</si>
  <si>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</si>
  <si>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</si>
  <si>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</si>
  <si>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</si>
  <si>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</si>
  <si>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</si>
  <si>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</si>
  <si>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</si>
  <si>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</si>
  <si>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</si>
  <si>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</si>
  <si>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</si>
  <si>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</si>
  <si>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</si>
  <si>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</si>
  <si>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</si>
  <si>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</si>
  <si>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</si>
  <si>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</si>
  <si>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</si>
  <si>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</si>
  <si>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</si>
  <si>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</si>
  <si>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</si>
  <si>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</si>
  <si>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</si>
  <si>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</si>
  <si>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</si>
  <si>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</si>
  <si>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</si>
  <si>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</si>
  <si>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</si>
  <si>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</si>
  <si>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</si>
  <si>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</si>
  <si>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</si>
  <si>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</si>
  <si>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</si>
  <si>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</si>
  <si>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</si>
  <si>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</si>
  <si>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</si>
  <si>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</si>
  <si>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</si>
  <si>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</si>
  <si>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</si>
  <si>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</si>
  <si>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</si>
  <si>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</si>
  <si>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</si>
  <si>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</si>
  <si>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</si>
  <si>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</si>
  <si>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</si>
  <si>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</si>
  <si>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</si>
  <si>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</si>
  <si>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</si>
  <si>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</si>
  <si>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</si>
  <si>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</si>
  <si>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</si>
  <si>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</si>
  <si>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</si>
  <si>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</si>
  <si>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</si>
  <si>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</si>
  <si>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</si>
  <si>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</si>
  <si>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</si>
  <si>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</si>
  <si>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</si>
  <si>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</si>
  <si>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</si>
  <si>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</si>
  <si>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</si>
  <si>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</si>
  <si>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</si>
  <si>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</si>
  <si>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</si>
  <si>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</si>
  <si>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</si>
  <si>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</si>
  <si>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</si>
  <si>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</si>
  <si>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</si>
  <si>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</si>
  <si>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</si>
  <si>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</si>
  <si>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</si>
  <si>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</si>
  <si>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</si>
  <si>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</si>
  <si>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</si>
  <si>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</si>
  <si>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</si>
  <si>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</si>
  <si>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</si>
  <si>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</si>
  <si>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</si>
  <si>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</si>
  <si>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</si>
  <si>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</si>
  <si>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</si>
  <si>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</si>
  <si>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</si>
  <si>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</si>
  <si>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</si>
  <si>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</si>
  <si>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</si>
  <si>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</si>
  <si>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</si>
  <si>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</si>
  <si>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</si>
  <si>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</si>
  <si>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</si>
  <si>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</si>
  <si>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</si>
  <si>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</si>
  <si>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</si>
  <si>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</si>
  <si>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</si>
  <si>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</si>
  <si>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</si>
  <si>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</si>
  <si>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</si>
  <si>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</si>
  <si>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</si>
  <si>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</si>
  <si>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</si>
  <si>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</si>
  <si>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</si>
  <si>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</si>
  <si>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</si>
  <si>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</si>
  <si>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</si>
  <si>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</si>
  <si>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</si>
  <si>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</si>
  <si>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</si>
  <si>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</si>
  <si>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</si>
  <si>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</si>
  <si>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</si>
  <si>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</si>
  <si>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</si>
  <si>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</si>
  <si>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</si>
  <si>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</si>
  <si>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</si>
  <si>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</si>
  <si>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</si>
  <si>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</si>
  <si>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</si>
  <si>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</si>
  <si>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</si>
  <si>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</si>
  <si>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</si>
  <si>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</si>
  <si>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</si>
  <si>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</si>
  <si>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</si>
  <si>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</si>
  <si>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</si>
  <si>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</si>
  <si>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</si>
  <si>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</si>
  <si>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</si>
  <si>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</si>
  <si>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</si>
  <si>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</si>
  <si>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</si>
  <si>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</si>
  <si>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</si>
  <si>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</si>
  <si>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</si>
  <si>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</si>
  <si>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</si>
  <si>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</si>
  <si>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</si>
  <si>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</si>
  <si>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</si>
  <si>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</si>
  <si>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</si>
  <si>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</si>
  <si>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</si>
  <si>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</si>
  <si>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</si>
  <si>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</si>
  <si>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</si>
  <si>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</si>
  <si>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</si>
  <si>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</si>
  <si>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</si>
  <si>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</si>
  <si>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</si>
  <si>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</si>
  <si>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</si>
  <si>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</si>
  <si>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</si>
  <si>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</si>
  <si>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</si>
  <si>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</si>
  <si>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</si>
  <si>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</si>
  <si>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</si>
  <si>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</si>
  <si>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</si>
  <si>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</si>
  <si>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</si>
  <si>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</si>
  <si>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</si>
  <si>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</si>
  <si>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</si>
  <si>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</si>
  <si>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</si>
  <si>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</si>
  <si>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</si>
  <si>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</si>
  <si>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</si>
  <si>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</si>
  <si>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</si>
  <si>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</si>
  <si>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</si>
  <si>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</si>
  <si>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</si>
  <si>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</si>
  <si>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</si>
  <si>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</si>
  <si>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</si>
  <si>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</si>
  <si>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</si>
  <si>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</si>
  <si>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</si>
  <si>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</si>
  <si>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</si>
  <si>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</si>
  <si>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</si>
  <si>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</si>
  <si>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</si>
  <si>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</si>
  <si>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</si>
  <si>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</si>
  <si>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</si>
  <si>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</si>
  <si>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</si>
  <si>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</si>
  <si>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</si>
  <si>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</si>
  <si>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</si>
  <si>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</si>
  <si>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</si>
  <si>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</si>
  <si>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</si>
  <si>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</si>
  <si>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</si>
  <si>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</si>
  <si>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</si>
  <si>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</si>
  <si>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</si>
  <si>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</si>
  <si>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</si>
  <si>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</si>
  <si>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</si>
  <si>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</si>
  <si>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</si>
  <si>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</si>
  <si>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</si>
  <si>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</si>
  <si>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</si>
  <si>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</si>
  <si>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</si>
  <si>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</si>
  <si>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</si>
  <si>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</si>
  <si>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</si>
  <si>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</si>
  <si>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</si>
  <si>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</si>
  <si>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</si>
  <si>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</si>
  <si>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</si>
  <si>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</si>
  <si>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</si>
  <si>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</si>
  <si>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</si>
  <si>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</si>
  <si>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</si>
  <si>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</si>
  <si>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</si>
  <si>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</si>
  <si>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</si>
  <si>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</si>
  <si>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</si>
  <si>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</si>
  <si>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</si>
  <si>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</si>
  <si>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</si>
  <si>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</si>
  <si>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</si>
  <si>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</si>
  <si>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</si>
  <si>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</si>
  <si>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</si>
  <si>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</si>
  <si>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</si>
  <si>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</si>
  <si>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</si>
  <si>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</si>
  <si>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</si>
  <si>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</si>
  <si>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</si>
  <si>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</si>
  <si>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</si>
  <si>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</si>
  <si>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</si>
  <si>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</si>
  <si>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</si>
  <si>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</si>
  <si>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</si>
  <si>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</si>
  <si>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</si>
  <si>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</si>
  <si>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</si>
  <si>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</si>
  <si>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</si>
  <si>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</si>
  <si>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</si>
  <si>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</si>
  <si>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</si>
  <si>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</si>
  <si>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</si>
  <si>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</si>
  <si>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</si>
  <si>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</si>
  <si>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</si>
  <si>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</si>
  <si>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</si>
  <si>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</si>
  <si>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</si>
  <si>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</si>
  <si>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</si>
  <si>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</si>
  <si>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</si>
  <si>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</si>
  <si>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</si>
  <si>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</si>
  <si>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</si>
  <si>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</si>
  <si>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</si>
  <si>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</si>
  <si>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</si>
  <si>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</si>
  <si>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</si>
  <si>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</si>
  <si>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</si>
  <si>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</si>
  <si>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</si>
  <si>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</si>
  <si>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</si>
  <si>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</si>
  <si>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</si>
  <si>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</si>
  <si>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</si>
  <si>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</si>
  <si>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</si>
  <si>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</si>
  <si>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</si>
  <si>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</si>
  <si>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</si>
  <si>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</si>
  <si>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</si>
  <si>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</si>
  <si>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</si>
  <si>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</si>
  <si>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</si>
  <si>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</si>
  <si>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</si>
  <si>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</si>
  <si>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</si>
  <si>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</si>
  <si>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</si>
  <si>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</si>
  <si>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</si>
  <si>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</si>
  <si>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</si>
  <si>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</si>
  <si>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</si>
  <si>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</si>
  <si>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</si>
  <si>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</si>
  <si>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</si>
  <si>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</si>
  <si>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</si>
  <si>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</si>
  <si>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</si>
  <si>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</si>
  <si>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</si>
  <si>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</si>
  <si>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</si>
  <si>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</si>
  <si>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</si>
  <si>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</si>
  <si>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</si>
  <si>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</si>
  <si>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</si>
  <si>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</si>
  <si>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</si>
  <si>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</si>
  <si>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</si>
  <si>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</si>
  <si>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</si>
  <si>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</si>
  <si>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</si>
  <si>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</si>
  <si>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</si>
  <si>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</si>
  <si>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</si>
  <si>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</si>
  <si>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</si>
  <si>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</si>
  <si>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</si>
  <si>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</si>
  <si>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</si>
  <si>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</si>
  <si>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</si>
  <si>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</si>
  <si>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</si>
  <si>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</si>
  <si>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</si>
  <si>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</si>
  <si>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</si>
  <si>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</si>
  <si>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</si>
  <si>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</si>
  <si>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</si>
  <si>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</si>
  <si>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</si>
  <si>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</si>
  <si>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</si>
  <si>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</si>
  <si>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</si>
  <si>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</si>
  <si>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</si>
  <si>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</si>
  <si>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</si>
  <si>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</si>
  <si>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</si>
  <si>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</si>
  <si>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</si>
  <si>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</si>
  <si>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</si>
  <si>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</si>
  <si>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</si>
  <si>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</si>
  <si>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</si>
  <si>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</si>
  <si>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</si>
  <si>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</si>
  <si>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</si>
  <si>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</si>
  <si>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</si>
  <si>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</si>
  <si>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</si>
  <si>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</si>
  <si>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</si>
  <si>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</si>
  <si>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</si>
  <si>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</si>
  <si>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</si>
  <si>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</si>
  <si>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</si>
  <si>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</si>
  <si>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</si>
  <si>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</si>
  <si>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</si>
  <si>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</si>
  <si>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</si>
  <si>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</si>
  <si>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</si>
  <si>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</si>
  <si>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</si>
  <si>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</si>
  <si>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</si>
  <si>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</si>
  <si>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</si>
  <si>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</si>
  <si>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</si>
  <si>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</si>
  <si>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</si>
  <si>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</si>
  <si>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</si>
  <si>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</si>
  <si>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</si>
  <si>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</si>
  <si>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</si>
  <si>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</si>
  <si>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</si>
  <si>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</si>
  <si>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</si>
  <si>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</si>
  <si>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</si>
  <si>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</si>
  <si>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</si>
  <si>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</si>
  <si>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</si>
  <si>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</si>
  <si>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</si>
  <si>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</si>
  <si>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</si>
  <si>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</si>
  <si>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</si>
  <si>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</si>
  <si>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</si>
  <si>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</si>
  <si>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</si>
  <si>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</si>
  <si>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</si>
  <si>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</si>
  <si>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</si>
  <si>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</si>
  <si>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</si>
  <si>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</si>
  <si>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</si>
  <si>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</si>
  <si>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</si>
  <si>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</si>
  <si>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</si>
  <si>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</si>
  <si>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</si>
  <si>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</si>
  <si>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</si>
  <si>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</si>
  <si>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</si>
  <si>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</si>
  <si>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</si>
  <si>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</si>
  <si>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</si>
  <si>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</si>
  <si>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</si>
  <si>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</si>
  <si>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</si>
  <si>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</si>
  <si>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</si>
  <si>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</si>
  <si>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</si>
  <si>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</si>
  <si>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</si>
  <si>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</si>
  <si>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</si>
  <si>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</si>
  <si>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</si>
  <si>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</si>
  <si>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</si>
  <si>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</si>
  <si>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</si>
  <si>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</si>
  <si>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</si>
  <si>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</si>
  <si>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</si>
  <si>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</si>
  <si>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</si>
  <si>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</si>
  <si>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</si>
  <si>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</si>
  <si>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</si>
  <si>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</si>
  <si>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</si>
  <si>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</si>
  <si>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</si>
  <si>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</si>
  <si>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</si>
  <si>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</si>
  <si>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</si>
  <si>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</si>
  <si>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</si>
  <si>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</si>
  <si>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</si>
  <si>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</si>
  <si>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</si>
  <si>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</si>
  <si>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</si>
  <si>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</si>
  <si>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</si>
  <si>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</si>
  <si>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</si>
  <si>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</si>
  <si>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</si>
  <si>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</si>
  <si>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</si>
  <si>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</si>
  <si>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</si>
  <si>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</si>
  <si>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</si>
  <si>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</si>
  <si>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</si>
  <si>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</si>
  <si>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</si>
  <si>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</si>
  <si>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</si>
  <si>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</si>
  <si>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</si>
  <si>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</si>
  <si>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</si>
  <si>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</si>
  <si>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</si>
  <si>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</si>
  <si>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</si>
  <si>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</si>
  <si>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</si>
  <si>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</si>
  <si>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</si>
  <si>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</si>
  <si>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</si>
  <si>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</si>
  <si>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</si>
  <si>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</si>
  <si>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</si>
  <si>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</si>
  <si>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</si>
  <si>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</si>
  <si>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</si>
  <si>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</si>
  <si>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</si>
  <si>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</si>
  <si>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</si>
  <si>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</si>
  <si>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</si>
  <si>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</si>
  <si>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</si>
  <si>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</si>
  <si>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</si>
  <si>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</si>
  <si>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</si>
  <si>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</si>
  <si>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</si>
  <si>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</si>
  <si>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</si>
  <si>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</si>
  <si>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</si>
  <si>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</si>
  <si>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</si>
  <si>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</si>
  <si>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</si>
  <si>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</si>
  <si>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</si>
  <si>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</si>
  <si>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</si>
  <si>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</si>
  <si>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</si>
  <si>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</si>
  <si>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</si>
  <si>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</si>
  <si>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</si>
  <si>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</si>
  <si>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</si>
  <si>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</si>
  <si>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</si>
  <si>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</si>
  <si>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</si>
  <si>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</si>
  <si>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</si>
  <si>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</si>
  <si>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</si>
  <si>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</si>
  <si>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</si>
  <si>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</si>
  <si>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</si>
  <si>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</si>
  <si>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</si>
  <si>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</si>
  <si>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</si>
  <si>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</si>
  <si>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</si>
  <si>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</si>
  <si>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</si>
  <si>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</si>
  <si>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</si>
  <si>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</si>
  <si>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</si>
  <si>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</si>
  <si>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</si>
  <si>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</si>
  <si>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</si>
  <si>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</si>
  <si>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</si>
  <si>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</si>
  <si>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</si>
  <si>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</si>
  <si>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</si>
  <si>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</si>
  <si>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</si>
  <si>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</si>
  <si>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</si>
  <si>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</si>
  <si>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</si>
  <si>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</si>
  <si>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</si>
  <si>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</si>
  <si>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</si>
  <si>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</si>
  <si>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</si>
  <si>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</si>
  <si>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</si>
  <si>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</si>
  <si>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</si>
  <si>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</si>
  <si>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</si>
  <si>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</si>
  <si>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</si>
  <si>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</si>
  <si>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</si>
  <si>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</si>
  <si>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</si>
  <si>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</si>
  <si>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</si>
  <si>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</si>
  <si>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</si>
  <si>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</si>
  <si>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</si>
  <si>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</si>
  <si>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</si>
  <si>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</si>
  <si>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</si>
  <si>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</si>
  <si>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</si>
  <si>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</si>
  <si>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</si>
  <si>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</si>
  <si>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</si>
  <si>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</si>
  <si>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</si>
  <si>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</si>
  <si>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</si>
  <si>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</si>
  <si>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</si>
  <si>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</si>
  <si>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</si>
  <si>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</si>
  <si>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</si>
  <si>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</si>
  <si>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</si>
  <si>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</si>
  <si>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</si>
  <si>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</si>
  <si>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</si>
  <si>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</si>
  <si>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</si>
  <si>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</si>
  <si>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</si>
  <si>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</si>
  <si>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</si>
  <si>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</si>
  <si>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</si>
  <si>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</si>
  <si>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</si>
  <si>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</si>
  <si>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</si>
  <si>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</si>
  <si>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</si>
  <si>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</si>
  <si>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</si>
  <si>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</si>
  <si>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</si>
  <si>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</si>
  <si>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</si>
  <si>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</si>
  <si>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</si>
  <si>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</si>
  <si>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</si>
  <si>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</si>
  <si>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</si>
  <si>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</si>
  <si>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</si>
  <si>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</si>
  <si>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</si>
  <si>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</si>
  <si>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</si>
  <si>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</si>
  <si>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</si>
  <si>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</si>
  <si>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</si>
  <si>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</si>
  <si>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</si>
  <si>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</si>
  <si>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</si>
  <si>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</si>
  <si>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</si>
  <si>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</si>
  <si>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</si>
  <si>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</si>
  <si>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</si>
  <si>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</si>
  <si>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</si>
  <si>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</si>
  <si>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</si>
  <si>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</si>
  <si>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</si>
  <si>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</si>
  <si>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</si>
  <si>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</si>
  <si>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</si>
  <si>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</si>
  <si>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</si>
  <si>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</si>
  <si>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</si>
  <si>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</si>
  <si>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</si>
  <si>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</si>
  <si>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</si>
  <si>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</si>
  <si>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</si>
  <si>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</si>
  <si>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</si>
  <si>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</si>
  <si>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</si>
  <si>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</si>
  <si>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</si>
  <si>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</si>
  <si>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</si>
  <si>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</si>
  <si>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</si>
  <si>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</si>
  <si>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</si>
  <si>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</si>
  <si>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</si>
  <si>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</si>
  <si>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</si>
  <si>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</si>
  <si>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</si>
  <si>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</si>
  <si>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</si>
  <si>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</si>
  <si>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</si>
  <si>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</si>
  <si>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</si>
  <si>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</si>
  <si>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</si>
  <si>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</si>
  <si>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</si>
  <si>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</si>
  <si>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</si>
  <si>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</si>
  <si>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</si>
  <si>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</si>
  <si>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</si>
  <si>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</si>
  <si>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</si>
  <si>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</si>
  <si>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</si>
  <si>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</si>
  <si>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</si>
  <si>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</si>
  <si>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</si>
  <si>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</si>
  <si>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</si>
  <si>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</si>
  <si>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</si>
  <si>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</si>
  <si>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</si>
  <si>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</si>
  <si>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</si>
  <si>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</si>
  <si>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</si>
  <si>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</si>
  <si>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</si>
  <si>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</si>
  <si>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</si>
  <si>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</si>
  <si>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</si>
  <si>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</si>
  <si>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</si>
  <si>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</si>
  <si>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</si>
  <si>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</si>
  <si>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</si>
  <si>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</si>
  <si>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</si>
  <si>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</si>
  <si>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</si>
  <si>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</si>
  <si>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</si>
  <si>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</si>
  <si>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</si>
  <si>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</si>
  <si>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</si>
  <si>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</si>
  <si>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</si>
  <si>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</si>
  <si>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</si>
  <si>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</si>
  <si>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</si>
  <si>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</si>
  <si>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</si>
  <si>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</si>
  <si>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</si>
  <si>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</si>
  <si>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</si>
  <si>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</si>
  <si>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</si>
  <si>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</si>
  <si>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</si>
  <si>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</si>
  <si>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</si>
  <si>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</si>
  <si>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</si>
  <si>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</si>
  <si>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</si>
  <si>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</si>
  <si>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</si>
  <si>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</si>
  <si>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</si>
  <si>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</si>
  <si>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</si>
  <si>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</si>
  <si>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</si>
  <si>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</si>
  <si>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</si>
  <si>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</si>
  <si>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</si>
  <si>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</si>
  <si>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</si>
  <si>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</si>
  <si>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</si>
  <si>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</si>
  <si>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</si>
  <si>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</si>
  <si>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</si>
  <si>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</si>
  <si>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</si>
  <si>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</si>
  <si>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</si>
  <si>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</si>
  <si>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</si>
  <si>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</si>
  <si>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</si>
  <si>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</si>
  <si>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</si>
  <si>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</si>
  <si>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</si>
  <si>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</si>
  <si>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</si>
  <si>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</si>
  <si>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</si>
  <si>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</si>
  <si>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</si>
  <si>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</si>
  <si>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</si>
  <si>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</si>
  <si>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</si>
  <si>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</si>
  <si>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</si>
  <si>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</si>
  <si>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</si>
  <si>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</si>
  <si>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</si>
  <si>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</si>
  <si>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</si>
  <si>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</si>
  <si>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</si>
  <si>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</si>
  <si>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</si>
  <si>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</si>
  <si>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</si>
  <si>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</si>
  <si>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</si>
  <si>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</si>
  <si>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</si>
  <si>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</si>
  <si>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</si>
  <si>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</si>
  <si>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</si>
  <si>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</si>
  <si>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</si>
  <si>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</si>
  <si>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</si>
  <si>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</si>
  <si>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</si>
  <si>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</si>
  <si>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</si>
  <si>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</si>
  <si>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</si>
  <si>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</si>
  <si>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</si>
  <si>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</si>
  <si>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</si>
  <si>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</si>
  <si>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</si>
  <si>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</si>
  <si>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</si>
  <si>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</si>
  <si>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</si>
  <si>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</si>
  <si>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</si>
  <si>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</si>
  <si>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</si>
  <si>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</si>
  <si>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</si>
  <si>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</si>
  <si>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</si>
  <si>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</si>
  <si>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</si>
  <si>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</si>
  <si>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</si>
  <si>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</si>
  <si>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</si>
  <si>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</si>
  <si>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</si>
  <si>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</si>
  <si>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</si>
  <si>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</si>
  <si>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</si>
  <si>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</si>
  <si>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</si>
  <si>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</si>
  <si>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</si>
  <si>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</si>
  <si>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</si>
  <si>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</si>
  <si>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</si>
  <si>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</si>
  <si>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</si>
  <si>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</si>
  <si>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</si>
  <si>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</si>
  <si>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</si>
  <si>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</si>
  <si>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</si>
  <si>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</si>
  <si>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</si>
  <si>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</si>
  <si>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</si>
  <si>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</si>
  <si>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</si>
  <si>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</si>
  <si>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</si>
  <si>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</si>
  <si>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</si>
  <si>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</si>
  <si>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</si>
  <si>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</si>
  <si>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</si>
  <si>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</si>
  <si>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</si>
  <si>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</si>
  <si>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</si>
  <si>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</si>
  <si>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</si>
  <si>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</si>
  <si>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</si>
  <si>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</si>
  <si>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</si>
  <si>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</si>
  <si>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</si>
  <si>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</si>
  <si>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</si>
  <si>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</si>
  <si>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</si>
  <si>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</si>
  <si>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</si>
  <si>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</si>
  <si>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</si>
  <si>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</si>
  <si>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</si>
  <si>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</si>
  <si>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</si>
  <si>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</si>
  <si>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</si>
  <si>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</si>
  <si>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</si>
  <si>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</si>
  <si>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</si>
  <si>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</si>
  <si>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</si>
  <si>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</si>
  <si>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</si>
  <si>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</si>
  <si>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</si>
  <si>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</si>
  <si>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</si>
  <si>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</si>
  <si>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</si>
  <si>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</si>
  <si>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</si>
  <si>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</si>
  <si>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</si>
  <si>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</si>
  <si>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</si>
  <si>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</si>
  <si>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</si>
  <si>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</si>
  <si>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</si>
  <si>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</si>
  <si>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</si>
  <si>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</si>
  <si>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</si>
  <si>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</si>
  <si>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</si>
  <si>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</si>
  <si>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</si>
  <si>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</si>
  <si>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</si>
  <si>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</si>
  <si>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</si>
  <si>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</si>
  <si>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</si>
  <si>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</si>
  <si>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</si>
  <si>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</si>
  <si>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</si>
  <si>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</si>
  <si>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</si>
  <si>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</si>
  <si>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</si>
  <si>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</si>
  <si>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</si>
  <si>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</si>
  <si>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</si>
  <si>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</si>
  <si>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</si>
  <si>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</si>
  <si>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</si>
  <si>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</si>
  <si>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</si>
  <si>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</si>
  <si>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</si>
  <si>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</si>
  <si>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</si>
  <si>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</si>
  <si>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</si>
  <si>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</si>
  <si>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</si>
  <si>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</si>
  <si>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</si>
  <si>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</si>
  <si>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</si>
  <si>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</si>
  <si>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</si>
  <si>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</si>
  <si>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</si>
  <si>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</si>
  <si>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</si>
  <si>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</si>
  <si>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</si>
  <si>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</si>
  <si>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</si>
  <si>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</si>
  <si>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</si>
  <si>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</si>
  <si>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</si>
  <si>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</si>
  <si>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</si>
  <si>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</si>
  <si>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</si>
  <si>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</si>
  <si>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</si>
  <si>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</si>
  <si>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</si>
  <si>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</si>
  <si>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</si>
  <si>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</si>
  <si>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</si>
  <si>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</si>
  <si>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</si>
  <si>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</si>
  <si>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</si>
  <si>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</si>
  <si>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</si>
  <si>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</si>
  <si>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</si>
  <si>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</si>
  <si>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</si>
  <si>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</si>
  <si>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</si>
  <si>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</si>
  <si>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</si>
  <si>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</si>
  <si>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</si>
  <si>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</si>
  <si>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</si>
  <si>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</si>
  <si>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</si>
  <si>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</si>
  <si>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</si>
  <si>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</si>
  <si>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</si>
  <si>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</si>
  <si>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</si>
  <si>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</si>
  <si>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</si>
  <si>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</si>
  <si>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</si>
  <si>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</si>
  <si>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</si>
  <si>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</si>
  <si>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</si>
  <si>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</si>
  <si>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</si>
  <si>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</si>
  <si>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</si>
  <si>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</si>
  <si>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</si>
  <si>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</si>
  <si>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</si>
  <si>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</si>
  <si>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</si>
  <si>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</si>
  <si>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</si>
  <si>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</si>
  <si>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</si>
  <si>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</si>
  <si>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</si>
  <si>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</si>
  <si>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</si>
  <si>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</si>
  <si>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</si>
  <si>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</si>
  <si>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</si>
  <si>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</si>
  <si>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</si>
  <si>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</si>
  <si>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</si>
  <si>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</si>
  <si>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</si>
  <si>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</si>
  <si>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</si>
  <si>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</si>
  <si>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</si>
  <si>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</si>
  <si>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</si>
  <si>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</si>
  <si>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</si>
  <si>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</si>
  <si>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</si>
  <si>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</si>
  <si>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</si>
  <si>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</si>
  <si>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</si>
  <si>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</si>
  <si>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</si>
  <si>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</si>
  <si>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</si>
  <si>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</si>
  <si>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</si>
  <si>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</si>
  <si>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</si>
  <si>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</si>
  <si>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</si>
  <si>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</si>
  <si>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</si>
  <si>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</si>
  <si>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</si>
  <si>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</si>
  <si>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</si>
  <si>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</si>
  <si>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</si>
  <si>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</si>
  <si>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</si>
  <si>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</si>
  <si>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</si>
  <si>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</si>
  <si>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</si>
  <si>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</si>
  <si>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</si>
  <si>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</si>
  <si>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</si>
  <si>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</si>
  <si>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</si>
  <si>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</si>
  <si>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</si>
  <si>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</si>
  <si>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</si>
  <si>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</si>
  <si>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</si>
  <si>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</si>
  <si>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</si>
  <si>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</si>
  <si>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</si>
  <si>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</si>
  <si>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</si>
  <si>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</si>
  <si>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</si>
  <si>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</si>
  <si>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</si>
  <si>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</si>
  <si>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</si>
  <si>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</si>
  <si>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</si>
  <si>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</si>
  <si>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</si>
  <si>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</si>
  <si>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</si>
  <si>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</si>
  <si>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</si>
  <si>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</si>
  <si>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</si>
  <si>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</si>
  <si>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</si>
  <si>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</si>
  <si>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</si>
  <si>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</si>
  <si>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</si>
  <si>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</si>
  <si>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</si>
  <si>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</si>
  <si>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</si>
  <si>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</si>
  <si>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</si>
  <si>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</si>
  <si>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</si>
  <si>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</si>
  <si>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</si>
  <si>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</si>
  <si>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</si>
  <si>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</si>
  <si>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</si>
  <si>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</si>
  <si>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</si>
  <si>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</si>
  <si>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</si>
  <si>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</si>
  <si>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</si>
  <si>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</si>
  <si>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</si>
  <si>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</si>
  <si>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</si>
  <si>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</si>
  <si>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</si>
  <si>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</si>
  <si>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</si>
  <si>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</si>
  <si>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</si>
  <si>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</si>
  <si>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</si>
  <si>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</si>
  <si>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</si>
  <si>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</si>
  <si>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</si>
  <si>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</si>
  <si>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</si>
  <si>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</si>
  <si>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</si>
  <si>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</si>
  <si>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</si>
  <si>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</si>
  <si>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</si>
  <si>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</si>
  <si>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</si>
  <si>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</si>
  <si>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</si>
  <si>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</si>
  <si>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</si>
  <si>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</si>
  <si>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</si>
  <si>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</si>
  <si>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</si>
  <si>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</si>
  <si>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</si>
  <si>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</si>
  <si>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</si>
  <si>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</si>
  <si>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</si>
  <si>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</si>
  <si>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</si>
  <si>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</si>
  <si>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</si>
  <si>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</si>
  <si>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</si>
  <si>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</si>
  <si>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</si>
  <si>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</si>
  <si>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</si>
  <si>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</si>
  <si>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</si>
  <si>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</si>
  <si>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</si>
  <si>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</si>
  <si>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</si>
  <si>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</si>
  <si>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</si>
  <si>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</si>
  <si>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</si>
  <si>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</si>
  <si>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</si>
  <si>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</si>
  <si>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</si>
  <si>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</si>
  <si>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</si>
  <si>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</si>
  <si>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</si>
  <si>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</si>
  <si>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</si>
  <si>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</si>
  <si>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</si>
  <si>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</si>
  <si>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</si>
  <si>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</si>
  <si>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</si>
  <si>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</si>
  <si>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</si>
  <si>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</si>
  <si>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</si>
  <si>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</si>
  <si>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</si>
  <si>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</si>
  <si>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</si>
  <si>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</si>
  <si>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</si>
  <si>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</si>
  <si>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</si>
  <si>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</si>
  <si>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</si>
  <si>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</si>
  <si>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</si>
  <si>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</si>
  <si>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</si>
  <si>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</si>
  <si>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</si>
  <si>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</si>
  <si>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</si>
  <si>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</si>
  <si>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</si>
  <si>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</si>
  <si>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</si>
  <si>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</si>
  <si>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</si>
  <si>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</si>
  <si>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</si>
  <si>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</si>
  <si>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</si>
  <si>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</si>
  <si>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</si>
  <si>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</si>
  <si>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</si>
  <si>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</si>
  <si>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</si>
  <si>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</si>
  <si>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</si>
  <si>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</si>
  <si>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</si>
  <si>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</si>
  <si>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</si>
  <si>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</si>
  <si>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</si>
  <si>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</si>
  <si>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</si>
  <si>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</si>
  <si>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</si>
  <si>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</si>
  <si>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</si>
  <si>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</si>
  <si>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</si>
  <si>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</si>
  <si>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</si>
  <si>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</si>
  <si>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</si>
  <si>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</si>
  <si>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</si>
  <si>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</si>
  <si>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</si>
  <si>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</si>
  <si>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</si>
  <si>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</si>
  <si>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</si>
  <si>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</si>
  <si>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</si>
  <si>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</si>
  <si>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</si>
  <si>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</si>
  <si>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</si>
  <si>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</si>
  <si>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</si>
  <si>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</si>
  <si>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</si>
  <si>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</si>
  <si>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</si>
  <si>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</si>
  <si>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</si>
  <si>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</si>
  <si>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</si>
  <si>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</si>
  <si>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</si>
  <si>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</si>
  <si>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</si>
  <si>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</si>
  <si>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</si>
  <si>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</si>
  <si>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</si>
  <si>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</si>
  <si>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</si>
  <si>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</si>
  <si>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</si>
  <si>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</si>
  <si>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</si>
  <si>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</si>
  <si>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</si>
  <si>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</si>
  <si>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</si>
  <si>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</si>
  <si>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</si>
  <si>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</si>
  <si>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</si>
  <si>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</si>
  <si>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</si>
  <si>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</si>
  <si>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</si>
  <si>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</si>
  <si>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</si>
  <si>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</si>
  <si>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</si>
  <si>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</si>
  <si>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</si>
  <si>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</si>
  <si>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</si>
  <si>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</si>
  <si>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</si>
  <si>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</si>
  <si>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</si>
  <si>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</si>
  <si>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</si>
  <si>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</si>
  <si>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</si>
  <si>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</si>
  <si>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</si>
  <si>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</si>
  <si>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</si>
  <si>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</si>
  <si>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</si>
  <si>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</si>
  <si>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</si>
  <si>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</si>
  <si>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</si>
  <si>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</si>
  <si>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</si>
  <si>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</si>
  <si>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</si>
  <si>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</si>
  <si>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</si>
  <si>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</si>
  <si>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</si>
  <si>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</si>
  <si>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</si>
  <si>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</si>
  <si>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</si>
  <si>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</si>
  <si>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</si>
  <si>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</si>
  <si>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</si>
  <si>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</si>
  <si>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</si>
  <si>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</si>
  <si>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</si>
  <si>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</si>
  <si>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</si>
  <si>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</si>
  <si>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</si>
  <si>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</si>
  <si>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</si>
  <si>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</si>
  <si>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</si>
  <si>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</si>
  <si>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</si>
  <si>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</si>
  <si>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</si>
  <si>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</si>
  <si>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</si>
  <si>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</si>
  <si>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</si>
  <si>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</si>
  <si>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</si>
  <si>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</si>
  <si>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</si>
  <si>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</si>
  <si>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</si>
  <si>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</si>
  <si>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</si>
  <si>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</si>
  <si>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</si>
  <si>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</si>
  <si>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</si>
  <si>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</si>
  <si>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</si>
  <si>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</si>
  <si>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</si>
  <si>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</si>
  <si>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</si>
  <si>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</si>
  <si>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</si>
  <si>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</si>
  <si>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</si>
  <si>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</si>
  <si>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</si>
  <si>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</si>
  <si>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</si>
  <si>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</si>
  <si>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</si>
  <si>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</si>
  <si>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</si>
  <si>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</si>
  <si>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</si>
  <si>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</si>
  <si>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</si>
  <si>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</si>
  <si>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</si>
  <si>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</si>
  <si>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</si>
  <si>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</si>
  <si>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</si>
  <si>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</si>
  <si>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</si>
  <si>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</si>
  <si>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</si>
  <si>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</si>
  <si>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</si>
  <si>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</si>
  <si>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</si>
  <si>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</si>
  <si>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</si>
  <si>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</si>
  <si>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</si>
  <si>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</si>
  <si>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</si>
  <si>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</si>
  <si>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</si>
  <si>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</si>
  <si>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</si>
  <si>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</si>
  <si>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</si>
  <si>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</si>
  <si>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</si>
  <si>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</si>
  <si>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</si>
  <si>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</si>
  <si>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</si>
  <si>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</si>
  <si>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</si>
  <si>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</si>
  <si>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</si>
  <si>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</si>
  <si>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</si>
  <si>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</si>
  <si>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</si>
  <si>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</si>
  <si>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</si>
  <si>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</si>
  <si>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</si>
  <si>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</si>
  <si>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</si>
  <si>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</si>
  <si>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</si>
  <si>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</si>
  <si>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</si>
  <si>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</si>
  <si>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</si>
  <si>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</si>
  <si>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</si>
  <si>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</si>
  <si>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</si>
  <si>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</si>
  <si>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</si>
  <si>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</si>
  <si>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</si>
  <si>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</si>
  <si>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</si>
  <si>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</si>
  <si>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</si>
  <si>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</si>
  <si>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</si>
  <si>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</si>
  <si>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</si>
  <si>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</si>
  <si>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</si>
  <si>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</si>
  <si>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</si>
  <si>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</si>
  <si>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</si>
  <si>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</si>
  <si>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</si>
  <si>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</si>
  <si>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</si>
  <si>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</si>
  <si>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</si>
  <si>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</si>
  <si>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</si>
  <si>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</si>
  <si>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</si>
  <si>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</si>
  <si>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</si>
  <si>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</si>
  <si>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</si>
  <si>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</si>
  <si>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</si>
  <si>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</si>
  <si>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</si>
  <si>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</si>
  <si>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</si>
  <si>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</si>
  <si>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</si>
  <si>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</si>
  <si>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</si>
  <si>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</si>
  <si>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</si>
  <si>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</si>
  <si>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</si>
  <si>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</si>
  <si>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</si>
  <si>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</si>
  <si>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</si>
  <si>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</si>
  <si>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</si>
  <si>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</si>
  <si>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</si>
  <si>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</si>
  <si>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</si>
  <si>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</si>
  <si>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</si>
  <si>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</si>
  <si>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</si>
  <si>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</si>
  <si>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</si>
  <si>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</si>
  <si>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</si>
  <si>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</si>
  <si>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</si>
  <si>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</si>
  <si>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</si>
  <si>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</si>
  <si>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</si>
  <si>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</si>
  <si>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</si>
  <si>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</si>
  <si>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</si>
  <si>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</si>
  <si>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</si>
  <si>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</si>
  <si>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</si>
  <si>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</si>
  <si>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</si>
  <si>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</si>
  <si>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</si>
  <si>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</si>
  <si>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</si>
  <si>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</si>
  <si>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</si>
  <si>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</si>
  <si>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</si>
  <si>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</si>
  <si>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</si>
  <si>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</si>
  <si>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</si>
  <si>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</si>
  <si>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</si>
  <si>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</si>
  <si>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</si>
  <si>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</si>
  <si>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</si>
  <si>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</si>
  <si>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</si>
  <si>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</si>
  <si>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</si>
  <si>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</si>
  <si>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</si>
  <si>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</si>
  <si>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</si>
  <si>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</si>
  <si>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</si>
  <si>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</si>
  <si>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</si>
  <si>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</si>
  <si>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</si>
  <si>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</si>
  <si>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</si>
  <si>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</si>
  <si>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</si>
  <si>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</si>
  <si>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</si>
  <si>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</si>
  <si>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</si>
  <si>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</si>
  <si>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</si>
  <si>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</si>
  <si>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</si>
  <si>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</si>
  <si>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</si>
  <si>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</si>
  <si>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</si>
  <si>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</si>
  <si>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</si>
  <si>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</si>
  <si>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</si>
  <si>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</si>
  <si>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</si>
  <si>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</si>
  <si>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</si>
  <si>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</si>
  <si>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</si>
  <si>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</si>
  <si>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</si>
  <si>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</si>
  <si>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</si>
  <si>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</si>
  <si>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</si>
  <si>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</si>
  <si>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</si>
  <si>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</si>
  <si>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</si>
  <si>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</si>
  <si>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</si>
  <si>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</si>
  <si>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</si>
  <si>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</si>
  <si>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</si>
  <si>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</si>
  <si>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</si>
  <si>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</si>
  <si>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</si>
  <si>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</si>
  <si>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</si>
  <si>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</si>
  <si>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</si>
  <si>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</si>
  <si>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</si>
  <si>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</si>
  <si>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</si>
  <si>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</si>
  <si>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</si>
  <si>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</si>
  <si>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</si>
  <si>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</si>
  <si>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</si>
  <si>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</si>
  <si>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</si>
  <si>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</si>
  <si>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</si>
  <si>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</si>
  <si>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</si>
  <si>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</si>
  <si>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</si>
  <si>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</si>
  <si>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</si>
  <si>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</si>
  <si>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</si>
  <si>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</si>
  <si>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</si>
  <si>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</si>
  <si>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</si>
  <si>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</si>
  <si>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</si>
  <si>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</si>
  <si>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</si>
  <si>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</si>
  <si>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</si>
  <si>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</si>
  <si>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</si>
  <si>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</si>
  <si>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</si>
  <si>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</si>
  <si>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</si>
  <si>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</si>
  <si>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</si>
  <si>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</si>
  <si>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</si>
  <si>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</si>
  <si>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</si>
  <si>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</si>
  <si>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</si>
  <si>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</si>
  <si>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</si>
  <si>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</si>
  <si>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</si>
  <si>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</si>
  <si>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</si>
  <si>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</si>
  <si>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</si>
  <si>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</si>
  <si>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</si>
  <si>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</si>
  <si>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</si>
  <si>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</si>
  <si>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</si>
  <si>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</si>
  <si>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</si>
  <si>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</si>
  <si>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</si>
  <si>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</si>
  <si>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</si>
  <si>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</si>
  <si>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</si>
  <si>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</si>
  <si>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</si>
  <si>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</si>
  <si>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</si>
  <si>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</si>
  <si>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</si>
  <si>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</si>
  <si>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</si>
  <si>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</si>
  <si>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</si>
  <si>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</si>
  <si>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</si>
  <si>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</si>
  <si>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</si>
  <si>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</si>
  <si>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</si>
  <si>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</si>
  <si>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</si>
  <si>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</si>
  <si>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</si>
  <si>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</si>
  <si>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</si>
  <si>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</si>
  <si>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</si>
  <si>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</si>
  <si>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</si>
  <si>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</si>
  <si>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</si>
  <si>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</si>
  <si>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</si>
  <si>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</si>
  <si>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</si>
  <si>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</si>
  <si>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</si>
  <si>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</si>
  <si>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</si>
  <si>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</si>
  <si>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</si>
  <si>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</si>
  <si>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</si>
  <si>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</si>
  <si>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</si>
  <si>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</si>
  <si>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</si>
  <si>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</si>
  <si>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</si>
  <si>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</si>
  <si>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</si>
  <si>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</si>
  <si>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</si>
  <si>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</si>
  <si>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</si>
  <si>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</si>
  <si>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</si>
  <si>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</si>
  <si>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</si>
  <si>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</si>
  <si>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</si>
  <si>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</si>
  <si>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</si>
  <si>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</si>
  <si>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</si>
  <si>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</si>
  <si>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</si>
  <si>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</si>
  <si>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</si>
  <si>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</si>
  <si>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</si>
  <si>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</si>
  <si>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</si>
  <si>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</si>
  <si>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</si>
  <si>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</si>
  <si>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</si>
  <si>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</si>
  <si>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</si>
  <si>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</si>
  <si>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</si>
  <si>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</si>
  <si>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</si>
  <si>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</si>
  <si>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</si>
  <si>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</si>
  <si>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</si>
  <si>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</si>
  <si>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</si>
  <si>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</si>
  <si>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</si>
  <si>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</si>
  <si>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</si>
  <si>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</si>
  <si>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</si>
  <si>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</si>
  <si>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</si>
  <si>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</si>
  <si>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</si>
  <si>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</si>
  <si>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</si>
  <si>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</si>
  <si>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</si>
  <si>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</si>
  <si>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</si>
  <si>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</si>
  <si>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</si>
  <si>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</si>
  <si>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</si>
  <si>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</si>
  <si>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</si>
  <si>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</si>
  <si>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</si>
  <si>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</si>
  <si>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</si>
  <si>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</si>
  <si>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</si>
  <si>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</si>
  <si>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</si>
  <si>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</si>
  <si>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</si>
  <si>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</si>
  <si>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</si>
  <si>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</si>
  <si>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</si>
  <si>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</si>
  <si>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</si>
  <si>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</si>
  <si>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</si>
  <si>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</si>
  <si>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</si>
  <si>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</si>
  <si>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</si>
  <si>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</si>
  <si>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</si>
  <si>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</si>
  <si>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</si>
  <si>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</si>
  <si>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</si>
  <si>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</si>
  <si>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</si>
  <si>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</si>
  <si>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</si>
  <si>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</si>
  <si>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</si>
  <si>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</si>
  <si>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</si>
  <si>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</si>
  <si>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</si>
  <si>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</si>
  <si>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</si>
  <si>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</si>
  <si>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</si>
  <si>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</si>
  <si>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</si>
  <si>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</si>
  <si>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</si>
  <si>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</si>
  <si>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</si>
  <si>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</si>
  <si>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</si>
  <si>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</si>
  <si>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</si>
  <si>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</si>
  <si>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</si>
  <si>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</si>
  <si>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</si>
  <si>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</si>
  <si>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</si>
  <si>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</si>
  <si>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</si>
  <si>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</si>
  <si>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</si>
  <si>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</si>
  <si>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</si>
  <si>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</si>
  <si>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</si>
  <si>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</si>
  <si>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</si>
  <si>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</si>
  <si>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</si>
  <si>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</si>
  <si>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</si>
  <si>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</si>
  <si>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</si>
  <si>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</si>
  <si>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</si>
  <si>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</si>
  <si>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</si>
  <si>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</si>
  <si>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</si>
  <si>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</si>
  <si>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</si>
  <si>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</si>
  <si>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</si>
  <si>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</si>
  <si>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</si>
  <si>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</si>
  <si>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</si>
  <si>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</si>
  <si>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</si>
  <si>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</si>
  <si>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</si>
  <si>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</si>
  <si>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</si>
  <si>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</si>
  <si>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</si>
  <si>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</si>
  <si>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</si>
  <si>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</si>
  <si>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</si>
  <si>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</si>
  <si>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</si>
  <si>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</si>
  <si>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</si>
  <si>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</si>
  <si>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</si>
  <si>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</si>
  <si>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</si>
  <si>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</si>
  <si>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</si>
  <si>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</si>
  <si>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</si>
  <si>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</si>
  <si>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</si>
  <si>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</si>
  <si>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</si>
  <si>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</si>
  <si>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</si>
  <si>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</si>
  <si>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</si>
  <si>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</si>
  <si>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</si>
  <si>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</si>
  <si>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</si>
  <si>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</si>
  <si>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</si>
  <si>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</si>
  <si>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</si>
  <si>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</si>
  <si>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</si>
  <si>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</si>
  <si>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</si>
  <si>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</si>
  <si>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</si>
  <si>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</si>
  <si>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</si>
  <si>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</si>
  <si>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</si>
  <si>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</si>
  <si>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</si>
  <si>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</si>
  <si>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</si>
  <si>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</si>
  <si>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</si>
  <si>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</si>
  <si>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</si>
  <si>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</si>
  <si>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</si>
  <si>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</si>
  <si>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</si>
  <si>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</si>
  <si>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</si>
  <si>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</si>
  <si>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</si>
  <si>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</si>
  <si>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</si>
  <si>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</si>
  <si>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</si>
  <si>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</si>
  <si>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</si>
  <si>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</si>
  <si>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</si>
  <si>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</si>
  <si>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</si>
  <si>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</si>
  <si>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</si>
  <si>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</si>
  <si>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</si>
  <si>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</si>
  <si>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</si>
  <si>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</si>
  <si>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</si>
  <si>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</si>
  <si>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</si>
  <si>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</si>
  <si>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</si>
  <si>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</si>
  <si>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</si>
  <si>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</si>
  <si>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</si>
  <si>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</si>
  <si>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</si>
  <si>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</si>
  <si>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</si>
  <si>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</si>
  <si>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</si>
  <si>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</si>
  <si>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</si>
  <si>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</si>
  <si>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</si>
  <si>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</si>
  <si>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</si>
  <si>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</si>
  <si>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</si>
  <si>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</si>
  <si>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</si>
  <si>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</si>
  <si>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</si>
  <si>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</si>
  <si>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</si>
  <si>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</si>
  <si>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</si>
  <si>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</si>
  <si>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</si>
  <si>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</si>
  <si>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</si>
  <si>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</si>
  <si>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</si>
  <si>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</si>
  <si>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</si>
  <si>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</si>
  <si>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</si>
  <si>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</si>
  <si>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</si>
  <si>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</si>
  <si>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</si>
  <si>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</si>
  <si>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</si>
  <si>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</si>
  <si>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</si>
  <si>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</si>
  <si>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</si>
  <si>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</si>
  <si>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</si>
  <si>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</si>
  <si>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</si>
  <si>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</si>
  <si>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</si>
  <si>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</si>
  <si>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</si>
  <si>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</si>
  <si>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</si>
  <si>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</si>
  <si>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</si>
  <si>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</si>
  <si>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</si>
  <si>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</si>
  <si>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</si>
  <si>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</si>
  <si>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</si>
  <si>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</si>
  <si>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</si>
  <si>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</si>
  <si>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</si>
  <si>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</si>
  <si>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</si>
  <si>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</si>
  <si>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</si>
  <si>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</si>
  <si>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</si>
  <si>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</si>
  <si>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</si>
  <si>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</si>
  <si>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</si>
  <si>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</si>
  <si>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</si>
  <si>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</si>
  <si>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</si>
  <si>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</si>
  <si>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</si>
  <si>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</si>
  <si>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</si>
  <si>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</si>
  <si>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</si>
  <si>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</si>
  <si>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</si>
  <si>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</si>
  <si>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</si>
  <si>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</si>
  <si>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</si>
  <si>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</si>
  <si>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</si>
  <si>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</si>
  <si>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</si>
  <si>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</si>
  <si>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</si>
  <si>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</si>
  <si>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</si>
  <si>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</si>
  <si>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</si>
  <si>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</si>
  <si>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</si>
  <si>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</si>
  <si>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</si>
  <si>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</si>
  <si>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</si>
  <si>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</si>
  <si>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</si>
  <si>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</si>
  <si>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</si>
  <si>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</si>
  <si>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</si>
  <si>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</si>
  <si>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</si>
  <si>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</si>
  <si>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</si>
  <si>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</si>
  <si>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</si>
  <si>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</si>
  <si>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</si>
  <si>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</si>
  <si>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</si>
  <si>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</si>
  <si>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</si>
  <si>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</si>
  <si>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</si>
  <si>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</si>
  <si>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</si>
  <si>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</si>
  <si>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</si>
  <si>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</si>
  <si>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</si>
  <si>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</si>
  <si>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</si>
  <si>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</si>
  <si>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</si>
  <si>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</si>
  <si>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</si>
  <si>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</si>
  <si>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</si>
  <si>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</si>
  <si>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</si>
  <si>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</si>
  <si>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</si>
  <si>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</si>
  <si>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</si>
  <si>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</si>
  <si>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</si>
  <si>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</si>
  <si>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</si>
  <si>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</si>
  <si>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</si>
  <si>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</si>
  <si>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</si>
  <si>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</si>
  <si>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</si>
  <si>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</si>
  <si>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</si>
  <si>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</si>
  <si>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</si>
  <si>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</si>
  <si>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</si>
  <si>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</si>
  <si>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</si>
  <si>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</si>
  <si>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</si>
  <si>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</si>
  <si>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</si>
  <si>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</si>
  <si>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</si>
  <si>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</si>
  <si>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</si>
  <si>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</si>
  <si>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</si>
  <si>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</si>
  <si>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</si>
  <si>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</si>
  <si>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</si>
  <si>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</si>
  <si>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</si>
  <si>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</si>
  <si>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</si>
  <si>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</si>
  <si>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</si>
  <si>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</si>
  <si>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</si>
  <si>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</si>
  <si>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</si>
  <si>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</si>
  <si>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</si>
  <si>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</si>
  <si>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</si>
  <si>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</si>
  <si>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</si>
  <si>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</si>
  <si>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</si>
  <si>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</si>
  <si>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</si>
  <si>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</si>
  <si>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</si>
  <si>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</si>
  <si>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</si>
  <si>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</si>
  <si>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</si>
  <si>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</si>
  <si>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</si>
  <si>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</si>
  <si>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</si>
  <si>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</si>
  <si>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</si>
  <si>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</si>
  <si>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</si>
  <si>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</si>
  <si>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</si>
  <si>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</si>
  <si>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</si>
  <si>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</si>
  <si>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</si>
  <si>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</si>
  <si>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</si>
  <si>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</si>
  <si>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</si>
  <si>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</si>
  <si>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</si>
  <si>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</si>
  <si>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</si>
  <si>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</si>
  <si>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</si>
  <si>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</si>
  <si>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</si>
  <si>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</si>
  <si>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</si>
  <si>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</si>
  <si>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</si>
  <si>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</si>
  <si>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</si>
  <si>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</si>
  <si>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</si>
  <si>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</si>
  <si>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</si>
  <si>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</si>
  <si>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</si>
  <si>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</si>
  <si>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</si>
  <si>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</si>
  <si>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</si>
  <si>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</si>
  <si>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</si>
  <si>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</si>
  <si>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</si>
  <si>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</si>
  <si>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</si>
  <si>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</si>
  <si>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</si>
  <si>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</si>
  <si>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</si>
  <si>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</si>
  <si>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</si>
  <si>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</si>
  <si>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</si>
  <si>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</si>
  <si>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</si>
  <si>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</si>
  <si>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</si>
  <si>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</si>
  <si>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</si>
  <si>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</si>
  <si>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</si>
  <si>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</si>
  <si>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</si>
  <si>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</si>
  <si>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</si>
  <si>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</si>
  <si>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</si>
  <si>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</si>
  <si>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</si>
  <si>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</si>
  <si>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</si>
  <si>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</si>
  <si>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</si>
  <si>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</si>
  <si>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</si>
  <si>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</si>
  <si>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</si>
  <si>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</si>
  <si>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</si>
  <si>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</si>
  <si>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</si>
  <si>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</si>
  <si>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</si>
  <si>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</si>
  <si>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</si>
  <si>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</si>
  <si>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</si>
  <si>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</si>
  <si>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</si>
  <si>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</si>
  <si>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</si>
  <si>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</si>
  <si>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</si>
  <si>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</si>
  <si>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</si>
  <si>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</si>
  <si>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</si>
  <si>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</si>
  <si>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</si>
  <si>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</si>
  <si>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</si>
  <si>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</si>
  <si>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</si>
  <si>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</si>
  <si>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</si>
  <si>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</si>
  <si>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</si>
  <si>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</si>
  <si>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</si>
  <si>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</si>
  <si>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</si>
  <si>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</si>
  <si>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</si>
  <si>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</si>
  <si>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</si>
  <si>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</si>
  <si>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</si>
  <si>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</si>
  <si>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</si>
  <si>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</si>
  <si>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</si>
  <si>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</si>
  <si>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</si>
  <si>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</si>
  <si>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</si>
  <si>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</si>
  <si>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</si>
  <si>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</si>
  <si>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</si>
  <si>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</si>
  <si>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</si>
  <si>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</si>
  <si>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</si>
  <si>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</si>
  <si>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</si>
  <si>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</si>
  <si>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</si>
  <si>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</si>
  <si>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</si>
  <si>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</si>
  <si>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</si>
  <si>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</si>
  <si>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</si>
  <si>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</si>
  <si>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</si>
  <si>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</si>
  <si>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</si>
  <si>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</si>
  <si>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</si>
  <si>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</si>
  <si>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</si>
  <si>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</si>
  <si>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</si>
  <si>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</si>
  <si>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</si>
  <si>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</si>
  <si>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</si>
  <si>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</si>
  <si>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</si>
  <si>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</si>
  <si>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</si>
  <si>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</si>
  <si>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</si>
  <si>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</si>
  <si>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</si>
  <si>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</si>
  <si>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</si>
  <si>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</si>
  <si>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</si>
  <si>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</si>
  <si>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</si>
  <si>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</si>
  <si>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</si>
  <si>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</si>
  <si>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</si>
  <si>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</si>
  <si>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</si>
  <si>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</si>
  <si>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</si>
  <si>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</si>
  <si>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</si>
  <si>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</si>
  <si>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</si>
  <si>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</si>
  <si>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</si>
  <si>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</si>
  <si>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</si>
  <si>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</si>
  <si>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</si>
  <si>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</si>
  <si>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</si>
  <si>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</si>
  <si>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</si>
  <si>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</si>
  <si>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</si>
  <si>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</si>
  <si>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</si>
  <si>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</si>
  <si>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</si>
  <si>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</si>
  <si>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</si>
  <si>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</si>
  <si>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</si>
  <si>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</si>
  <si>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</si>
  <si>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</si>
  <si>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</si>
  <si>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</si>
  <si>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</si>
  <si>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</si>
  <si>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</si>
  <si>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</si>
  <si>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</si>
  <si>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</si>
  <si>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</si>
  <si>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</si>
  <si>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</si>
  <si>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</si>
  <si>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</si>
  <si>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</si>
  <si>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</si>
  <si>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</si>
  <si>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</si>
  <si>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</si>
  <si>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</si>
  <si>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</si>
  <si>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</si>
  <si>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</si>
  <si>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</si>
  <si>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</si>
  <si>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</si>
  <si>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</si>
  <si>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</si>
  <si>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</si>
  <si>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</si>
  <si>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</si>
  <si>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</si>
  <si>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</si>
  <si>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</si>
  <si>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</si>
  <si>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</si>
  <si>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</si>
  <si>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</si>
  <si>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</si>
  <si>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</si>
  <si>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</si>
  <si>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</si>
  <si>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</si>
  <si>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</si>
  <si>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</si>
  <si>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</si>
  <si>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</si>
  <si>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</si>
  <si>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</si>
  <si>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</si>
  <si>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</si>
  <si>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</si>
  <si>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</si>
  <si>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</si>
  <si>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</si>
  <si>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</si>
  <si>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</si>
  <si>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</si>
  <si>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</si>
  <si>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</si>
  <si>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</si>
  <si>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</si>
  <si>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</si>
  <si>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</si>
  <si>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</si>
  <si>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</si>
  <si>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</si>
  <si>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</si>
  <si>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</si>
  <si>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</si>
  <si>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</si>
  <si>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</si>
  <si>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</si>
  <si>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</si>
  <si>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</si>
  <si>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</si>
  <si>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</si>
  <si>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</si>
  <si>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</si>
  <si>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</si>
  <si>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</si>
  <si>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</si>
  <si>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</si>
  <si>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</si>
  <si>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</si>
  <si>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</si>
  <si>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</si>
  <si>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</si>
  <si>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</si>
  <si>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</si>
  <si>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</si>
  <si>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</si>
  <si>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</si>
  <si>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</si>
  <si>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</si>
  <si>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</si>
  <si>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</si>
  <si>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</si>
  <si>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</si>
  <si>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</si>
  <si>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</si>
  <si>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</si>
  <si>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</si>
  <si>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</si>
  <si>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</si>
  <si>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</si>
  <si>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</si>
  <si>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</si>
  <si>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</si>
  <si>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</si>
  <si>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</si>
  <si>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</si>
  <si>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</si>
  <si>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</si>
  <si>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</si>
  <si>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</si>
  <si>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</si>
  <si>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</si>
  <si>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</si>
  <si>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</si>
  <si>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</si>
  <si>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</si>
  <si>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</si>
  <si>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</si>
  <si>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</si>
  <si>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</si>
  <si>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</si>
  <si>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</si>
  <si>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</si>
  <si>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</si>
  <si>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</si>
  <si>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</si>
  <si>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</si>
  <si>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</si>
  <si>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</si>
  <si>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</si>
  <si>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</si>
  <si>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</si>
  <si>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</si>
  <si>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</si>
  <si>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</si>
  <si>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</si>
  <si>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</si>
  <si>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</si>
  <si>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</si>
  <si>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</si>
  <si>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</si>
  <si>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</si>
  <si>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</si>
  <si>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</si>
  <si>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</si>
  <si>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</si>
  <si>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</si>
  <si>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</si>
  <si>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</si>
  <si>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</si>
  <si>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</si>
  <si>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</si>
  <si>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</si>
  <si>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</si>
  <si>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</si>
  <si>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</si>
  <si>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</si>
  <si>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</si>
  <si>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</si>
  <si>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</si>
  <si>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</si>
  <si>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</si>
  <si>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</si>
  <si>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</si>
  <si>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</si>
  <si>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</si>
  <si>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</si>
  <si>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</si>
  <si>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</si>
  <si>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</si>
  <si>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</si>
  <si>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</si>
  <si>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</si>
  <si>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</si>
  <si>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</si>
  <si>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</si>
  <si>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</si>
  <si>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</si>
  <si>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</si>
  <si>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</si>
  <si>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</si>
  <si>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</si>
  <si>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</si>
  <si>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</si>
  <si>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</si>
  <si>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</si>
  <si>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</si>
  <si>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</si>
  <si>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</si>
  <si>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</si>
  <si>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</si>
  <si>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</si>
  <si>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</si>
  <si>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</si>
  <si>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</si>
  <si>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</si>
  <si>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</si>
  <si>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</si>
  <si>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</si>
  <si>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</si>
  <si>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</si>
  <si>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</si>
  <si>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</si>
  <si>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</si>
  <si>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</si>
  <si>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</si>
  <si>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</si>
  <si>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</si>
  <si>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</si>
  <si>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</si>
  <si>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</si>
  <si>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</si>
  <si>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</si>
  <si>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</si>
  <si>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</si>
  <si>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</si>
  <si>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</si>
  <si>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</si>
  <si>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</si>
  <si>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</si>
  <si>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</si>
  <si>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</si>
  <si>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</si>
  <si>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</si>
  <si>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</si>
  <si>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</si>
  <si>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</si>
  <si>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</si>
  <si>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</si>
  <si>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</si>
  <si>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</si>
  <si>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</si>
  <si>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</si>
  <si>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</si>
  <si>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</si>
  <si>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</si>
  <si>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</si>
  <si>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</si>
  <si>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</si>
  <si>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</si>
  <si>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</si>
  <si>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</si>
  <si>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</si>
  <si>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</si>
  <si>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</si>
  <si>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</si>
  <si>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</si>
  <si>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</si>
  <si>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</si>
  <si>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</si>
  <si>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</si>
  <si>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</si>
  <si>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</si>
  <si>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</si>
  <si>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</si>
  <si>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</si>
  <si>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</si>
  <si>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</si>
  <si>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</si>
  <si>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</si>
  <si>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</si>
  <si>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</si>
  <si>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</si>
  <si>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</si>
  <si>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</si>
  <si>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</si>
  <si>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</si>
  <si>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</si>
  <si>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</si>
  <si>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</si>
  <si>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</si>
  <si>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</si>
  <si>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</si>
  <si>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</si>
  <si>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</si>
  <si>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</si>
  <si>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</si>
  <si>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</si>
  <si>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</si>
  <si>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</si>
  <si>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</si>
  <si>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</si>
  <si>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</si>
  <si>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</si>
  <si>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</si>
  <si>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</si>
  <si>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</si>
  <si>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</si>
  <si>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</si>
  <si>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</si>
  <si>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</si>
  <si>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</si>
  <si>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</si>
  <si>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</si>
  <si>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</si>
  <si>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</si>
  <si>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</si>
  <si>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</si>
  <si>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</si>
  <si>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</si>
  <si>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</si>
  <si>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</si>
  <si>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</si>
  <si>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</si>
  <si>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</si>
  <si>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</si>
  <si>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</si>
  <si>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</si>
  <si>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</si>
  <si>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</si>
  <si>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</si>
  <si>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</si>
  <si>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</si>
  <si>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</si>
  <si>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</si>
  <si>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</si>
  <si>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</si>
  <si>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</si>
  <si>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</si>
  <si>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</si>
  <si>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</si>
  <si>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</si>
  <si>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</si>
  <si>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</si>
  <si>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</si>
  <si>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</si>
  <si>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</si>
  <si>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</si>
  <si>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</si>
  <si>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</si>
  <si>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</si>
  <si>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</si>
  <si>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</si>
  <si>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</si>
  <si>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</si>
  <si>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</si>
  <si>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</si>
  <si>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</si>
  <si>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</si>
  <si>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</si>
  <si>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</si>
  <si>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</si>
  <si>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</si>
  <si>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</si>
  <si>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</si>
  <si>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</si>
  <si>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</si>
  <si>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</si>
  <si>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</si>
  <si>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</si>
  <si>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</si>
  <si>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</si>
  <si>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</si>
  <si>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</si>
  <si>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</si>
  <si>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</si>
  <si>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</si>
  <si>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</si>
  <si>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</si>
  <si>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</si>
  <si>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</si>
  <si>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</si>
  <si>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</si>
  <si>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</si>
  <si>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</si>
  <si>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</si>
  <si>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</si>
  <si>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</si>
  <si>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</si>
  <si>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</si>
  <si>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</si>
  <si>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</si>
  <si>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</si>
  <si>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</si>
  <si>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</si>
  <si>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</si>
  <si>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</si>
  <si>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</si>
  <si>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</si>
  <si>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</si>
  <si>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</si>
  <si>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</si>
  <si>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</si>
  <si>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</si>
  <si>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</si>
  <si>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</si>
  <si>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</si>
  <si>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</si>
  <si>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</si>
  <si>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</si>
  <si>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</si>
  <si>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</si>
  <si>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</si>
  <si>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</si>
  <si>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</si>
  <si>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</si>
  <si>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</si>
  <si>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</si>
  <si>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</si>
  <si>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</si>
  <si>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</si>
  <si>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</si>
  <si>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</si>
  <si>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</si>
  <si>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</si>
  <si>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</si>
  <si>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</si>
  <si>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</si>
  <si>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</si>
  <si>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</si>
  <si>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</si>
  <si>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</si>
  <si>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</si>
  <si>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</si>
  <si>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</si>
  <si>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</si>
  <si>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</si>
  <si>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</si>
  <si>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</si>
  <si>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</si>
  <si>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</si>
  <si>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</si>
  <si>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</si>
  <si>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</si>
  <si>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</si>
  <si>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</si>
  <si>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</si>
  <si>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</si>
  <si>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</si>
  <si>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</si>
  <si>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</si>
  <si>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</si>
  <si>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</si>
  <si>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</si>
  <si>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</si>
  <si>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</si>
  <si>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</si>
  <si>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</si>
  <si>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</si>
  <si>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</si>
  <si>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</si>
  <si>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</si>
  <si>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</si>
  <si>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</si>
  <si>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</si>
  <si>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</si>
  <si>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</si>
  <si>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</si>
  <si>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</si>
  <si>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</si>
  <si>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</si>
  <si>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</si>
  <si>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</si>
  <si>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</si>
  <si>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</si>
  <si>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</si>
  <si>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</si>
  <si>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</si>
  <si>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</si>
  <si>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</si>
  <si>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</si>
  <si>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</si>
  <si>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</si>
  <si>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</si>
  <si>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</si>
  <si>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</si>
  <si>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</si>
  <si>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</si>
  <si>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</si>
  <si>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</si>
  <si>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</si>
  <si>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</si>
  <si>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</si>
  <si>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</si>
  <si>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</si>
  <si>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</si>
  <si>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</si>
  <si>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</si>
  <si>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</si>
  <si>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</si>
  <si>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</si>
  <si>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</si>
  <si>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</si>
  <si>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</si>
  <si>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</si>
  <si>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</si>
  <si>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</si>
  <si>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</si>
  <si>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</si>
  <si>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</si>
  <si>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</si>
  <si>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</si>
  <si>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</si>
  <si>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</si>
  <si>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</si>
  <si>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</si>
  <si>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</si>
  <si>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</si>
  <si>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</si>
  <si>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</si>
  <si>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</si>
  <si>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</si>
  <si>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</si>
  <si>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</si>
  <si>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</si>
  <si>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</si>
  <si>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</si>
  <si>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</si>
  <si>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</si>
  <si>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</si>
  <si>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</si>
  <si>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</si>
  <si>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</si>
  <si>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</si>
  <si>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</si>
  <si>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</si>
  <si>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</si>
  <si>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</si>
  <si>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</si>
  <si>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</si>
  <si>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</si>
  <si>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</si>
  <si>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</si>
  <si>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</si>
  <si>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</si>
  <si>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</si>
  <si>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</si>
  <si>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</si>
  <si>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</si>
  <si>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</si>
  <si>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</si>
  <si>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</si>
  <si>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</si>
  <si>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</si>
  <si>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</si>
  <si>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</si>
  <si>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</si>
  <si>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</si>
  <si>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</si>
  <si>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</si>
  <si>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</si>
  <si>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</si>
  <si>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</si>
  <si>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</si>
  <si>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</si>
  <si>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</si>
  <si>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</si>
  <si>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</si>
  <si>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</si>
  <si>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</si>
  <si>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</si>
  <si>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</si>
  <si>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</si>
  <si>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</si>
  <si>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</si>
  <si>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</si>
  <si>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</si>
  <si>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</si>
  <si>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</si>
  <si>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</si>
  <si>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</si>
  <si>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</si>
  <si>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</si>
  <si>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</si>
  <si>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</si>
  <si>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</si>
  <si>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</si>
  <si>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</si>
  <si>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</si>
  <si>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</si>
  <si>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</si>
  <si>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</si>
  <si>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</si>
  <si>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</si>
  <si>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</si>
  <si>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</si>
  <si>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</si>
  <si>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</si>
  <si>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</si>
  <si>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</si>
  <si>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</si>
  <si>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</si>
  <si>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</si>
  <si>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</si>
  <si>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</si>
  <si>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</si>
  <si>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</si>
  <si>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</si>
  <si>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</si>
  <si>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</si>
  <si>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</si>
  <si>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</si>
  <si>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</si>
  <si>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</si>
  <si>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</si>
  <si>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</si>
  <si>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</si>
  <si>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</si>
  <si>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</si>
  <si>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</si>
  <si>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</si>
  <si>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</si>
  <si>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</si>
  <si>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</si>
  <si>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</si>
  <si>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</si>
  <si>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</si>
  <si>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</si>
  <si>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</si>
  <si>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</si>
  <si>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</si>
  <si>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</si>
  <si>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</si>
  <si>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</si>
  <si>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</si>
  <si>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</si>
  <si>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</si>
  <si>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</si>
  <si>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</si>
  <si>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</si>
  <si>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</si>
  <si>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</si>
  <si>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</si>
  <si>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</si>
  <si>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</si>
  <si>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</si>
  <si>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</si>
  <si>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</si>
  <si>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</si>
  <si>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</si>
  <si>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</si>
  <si>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</si>
  <si>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</si>
  <si>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</si>
  <si>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</si>
  <si>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</si>
  <si>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</si>
  <si>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</si>
  <si>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</si>
  <si>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</si>
  <si>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</si>
  <si>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</si>
  <si>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</si>
  <si>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</si>
  <si>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</si>
  <si>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</si>
  <si>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</si>
  <si>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</si>
  <si>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</si>
  <si>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</si>
  <si>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</si>
  <si>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</si>
  <si>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</si>
  <si>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</si>
  <si>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</si>
  <si>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</si>
  <si>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</si>
  <si>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</si>
  <si>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</si>
  <si>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</si>
  <si>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</si>
  <si>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</si>
  <si>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</si>
  <si>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</si>
  <si>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</si>
  <si>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</si>
  <si>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</si>
  <si>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</si>
  <si>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</si>
  <si>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</si>
  <si>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</si>
  <si>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</si>
  <si>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</si>
  <si>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</si>
  <si>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</si>
  <si>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</si>
  <si>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</si>
  <si>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</si>
  <si>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</si>
  <si>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</si>
  <si>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</si>
  <si>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</si>
  <si>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</si>
  <si>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</si>
  <si>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</si>
  <si>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</si>
  <si>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</si>
  <si>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</si>
  <si>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</si>
  <si>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</si>
  <si>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</si>
  <si>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</si>
  <si>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</si>
  <si>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</si>
  <si>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</si>
  <si>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</si>
  <si>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</si>
  <si>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</si>
  <si>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</si>
  <si>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</si>
  <si>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</si>
  <si>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</si>
  <si>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</si>
  <si>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</si>
  <si>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</si>
  <si>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</si>
  <si>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</si>
  <si>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</si>
  <si>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</si>
  <si>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</si>
  <si>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</si>
  <si>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</si>
  <si>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</si>
  <si>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</si>
  <si>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</si>
  <si>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</si>
  <si>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</si>
  <si>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</si>
  <si>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</si>
  <si>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</si>
  <si>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</si>
  <si>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</si>
  <si>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</si>
  <si>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</si>
  <si>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</si>
  <si>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</si>
  <si>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</si>
  <si>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</si>
  <si>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</si>
  <si>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</si>
  <si>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</si>
  <si>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</si>
  <si>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</si>
  <si>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</si>
  <si>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</si>
  <si>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</si>
  <si>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</si>
  <si>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</si>
  <si>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</si>
  <si>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</si>
  <si>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</si>
  <si>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</si>
  <si>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</si>
  <si>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</si>
  <si>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</si>
  <si>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</si>
  <si>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</si>
  <si>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</si>
  <si>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</si>
  <si>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</si>
  <si>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</si>
  <si>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</si>
  <si>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</si>
  <si>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</si>
  <si>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</si>
  <si>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</si>
  <si>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</si>
  <si>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</si>
  <si>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</si>
  <si>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</si>
  <si>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</si>
  <si>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</si>
  <si>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</si>
  <si>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</si>
  <si>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</si>
  <si>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</si>
  <si>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</si>
  <si>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</si>
  <si>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</si>
  <si>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</si>
  <si>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</si>
  <si>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</si>
  <si>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</si>
  <si>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</si>
  <si>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</si>
  <si>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</si>
  <si>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</si>
  <si>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</si>
  <si>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</si>
  <si>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</si>
  <si>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</si>
  <si>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</si>
  <si>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</si>
  <si>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</si>
  <si>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</si>
  <si>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</si>
  <si>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</si>
  <si>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</si>
  <si>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</si>
  <si>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</si>
  <si>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</si>
  <si>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</si>
  <si>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</si>
  <si>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</si>
  <si>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</si>
  <si>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</si>
  <si>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</si>
  <si>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</si>
  <si>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</si>
  <si>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</si>
  <si>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</si>
  <si>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</si>
  <si>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</si>
  <si>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</si>
  <si>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</si>
  <si>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</si>
  <si>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</si>
  <si>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</si>
  <si>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</si>
  <si>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</si>
  <si>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</si>
  <si>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</si>
  <si>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</si>
  <si>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</si>
  <si>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</si>
  <si>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</si>
  <si>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</si>
  <si>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</si>
  <si>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</si>
  <si>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</si>
  <si>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</si>
  <si>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</si>
  <si>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</si>
  <si>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</si>
  <si>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</si>
  <si>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</si>
  <si>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</si>
  <si>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</si>
  <si>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</si>
  <si>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</si>
  <si>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</si>
  <si>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</si>
  <si>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</si>
  <si>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</si>
  <si>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</si>
  <si>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</si>
  <si>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</si>
  <si>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</si>
  <si>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</si>
  <si>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</si>
  <si>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</si>
  <si>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</si>
  <si>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</si>
  <si>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</si>
  <si>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</si>
  <si>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</si>
  <si>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</si>
  <si>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</si>
  <si>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</si>
  <si>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</si>
  <si>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</si>
  <si>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</si>
  <si>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</si>
  <si>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</si>
  <si>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</si>
  <si>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</si>
  <si>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</si>
  <si>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</si>
  <si>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</si>
  <si>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</si>
  <si>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</si>
  <si>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</si>
  <si>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</si>
  <si>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</si>
  <si>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</si>
  <si>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</si>
  <si>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</si>
  <si>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</si>
  <si>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</si>
  <si>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</si>
  <si>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</si>
  <si>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</si>
  <si>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</si>
  <si>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</si>
  <si>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</si>
  <si>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</si>
  <si>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</si>
  <si>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</si>
  <si>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</si>
  <si>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</si>
  <si>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</si>
  <si>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</si>
  <si>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</si>
  <si>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</si>
  <si>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</si>
  <si>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</si>
  <si>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</si>
  <si>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</si>
  <si>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</si>
  <si>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</si>
  <si>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</si>
  <si>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</si>
  <si>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</si>
  <si>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</si>
  <si>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</si>
  <si>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</si>
  <si>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</si>
  <si>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</si>
  <si>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</si>
  <si>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</si>
  <si>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</si>
  <si>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</si>
  <si>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</si>
  <si>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</si>
  <si>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</si>
  <si>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</si>
  <si>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</si>
  <si>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</si>
  <si>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</si>
  <si>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</si>
  <si>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</si>
  <si>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</si>
  <si>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</si>
  <si>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</si>
  <si>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</si>
  <si>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</si>
  <si>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</si>
  <si>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</si>
  <si>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</si>
  <si>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</si>
  <si>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</si>
  <si>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</si>
  <si>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</si>
  <si>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</si>
  <si>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</si>
  <si>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</si>
  <si>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</si>
  <si>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</si>
  <si>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</si>
  <si>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</si>
  <si>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</si>
  <si>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</si>
  <si>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</si>
  <si>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</si>
  <si>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</si>
  <si>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</si>
  <si>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</si>
  <si>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</si>
  <si>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</si>
  <si>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</si>
  <si>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</si>
  <si>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</si>
  <si>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</si>
  <si>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</si>
  <si>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</si>
  <si>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</si>
  <si>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</si>
  <si>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</si>
  <si>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</si>
  <si>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</si>
  <si>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</si>
  <si>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</si>
  <si>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</si>
  <si>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</si>
  <si>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</si>
  <si>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</si>
  <si>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</si>
  <si>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</si>
  <si>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</si>
  <si>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</si>
  <si>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</si>
  <si>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</si>
  <si>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</si>
  <si>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</si>
  <si>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</si>
  <si>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</si>
  <si>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</si>
  <si>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</si>
  <si>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</si>
  <si>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</si>
  <si>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</si>
  <si>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</si>
  <si>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</si>
  <si>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</si>
  <si>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</si>
  <si>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</si>
  <si>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</si>
  <si>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</si>
  <si>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</si>
  <si>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</si>
  <si>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</si>
  <si>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</si>
  <si>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</si>
  <si>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</si>
  <si>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</si>
  <si>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</si>
  <si>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</si>
  <si>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</si>
  <si>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</si>
  <si>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</si>
  <si>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</si>
  <si>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</si>
  <si>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</si>
  <si>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</si>
  <si>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</si>
  <si>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</si>
  <si>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</si>
  <si>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</si>
  <si>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</si>
  <si>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</si>
  <si>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</si>
  <si>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</si>
  <si>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</si>
  <si>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</si>
  <si>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</si>
  <si>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</si>
  <si>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</si>
  <si>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</si>
  <si>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</si>
  <si>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</si>
  <si>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</si>
  <si>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</si>
  <si>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</si>
  <si>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</si>
  <si>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</si>
  <si>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</si>
  <si>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</si>
  <si>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</si>
  <si>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</si>
  <si>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</si>
  <si>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</si>
  <si>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</si>
  <si>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</si>
  <si>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</si>
  <si>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</si>
  <si>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</si>
  <si>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</si>
  <si>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</si>
  <si>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</si>
  <si>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</si>
  <si>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</si>
  <si>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</si>
  <si>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</si>
  <si>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</si>
  <si>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</si>
  <si>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</si>
  <si>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</si>
  <si>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</si>
  <si>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</si>
  <si>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</si>
  <si>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</si>
  <si>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</si>
  <si>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</si>
  <si>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</si>
  <si>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</si>
  <si>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</si>
  <si>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</si>
  <si>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</si>
  <si>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</si>
  <si>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</si>
  <si>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</si>
  <si>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</si>
  <si>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</si>
  <si>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</si>
  <si>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</si>
  <si>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</si>
  <si>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</si>
  <si>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</si>
  <si>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</si>
  <si>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</si>
  <si>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</si>
  <si>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</si>
  <si>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</si>
  <si>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</si>
  <si>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</si>
  <si>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</si>
  <si>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</si>
  <si>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</si>
  <si>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</si>
  <si>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</si>
  <si>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</si>
  <si>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</si>
  <si>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</si>
  <si>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</si>
  <si>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</si>
  <si>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</si>
  <si>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</si>
  <si>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</si>
  <si>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</si>
  <si>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</si>
  <si>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</si>
  <si>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</si>
  <si>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</si>
  <si>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</si>
  <si>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</si>
  <si>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</si>
  <si>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</si>
  <si>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</si>
  <si>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</si>
  <si>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</si>
  <si>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</si>
  <si>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</si>
  <si>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</si>
  <si>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</si>
  <si>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</si>
  <si>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</si>
  <si>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</si>
  <si>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</si>
  <si>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</si>
  <si>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</si>
  <si>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</si>
  <si>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</si>
  <si>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</si>
  <si>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</si>
  <si>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</si>
  <si>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</si>
  <si>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</si>
  <si>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</si>
  <si>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</si>
  <si>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</si>
  <si>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</si>
  <si>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</si>
  <si>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</si>
  <si>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</si>
  <si>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</si>
  <si>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</si>
  <si>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</si>
  <si>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</si>
  <si>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</si>
  <si>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</si>
  <si>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</si>
  <si>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</si>
  <si>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</si>
  <si>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</si>
  <si>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</si>
  <si>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</si>
  <si>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</si>
  <si>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</si>
  <si>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</si>
  <si>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</si>
  <si>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</si>
  <si>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</si>
  <si>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</si>
  <si>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</si>
  <si>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</si>
  <si>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</si>
  <si>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</si>
  <si>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</si>
  <si>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</si>
  <si>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</si>
  <si>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</si>
  <si>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</si>
  <si>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</si>
  <si>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</si>
  <si>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</si>
  <si>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</si>
  <si>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</si>
  <si>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</si>
  <si>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</si>
  <si>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</si>
  <si>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</si>
  <si>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</si>
  <si>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</si>
  <si>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</si>
  <si>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</si>
  <si>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</si>
  <si>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</si>
  <si>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</si>
  <si>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</si>
  <si>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</si>
  <si>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</si>
  <si>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</si>
  <si>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</si>
  <si>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</si>
  <si>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</si>
  <si>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</si>
  <si>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</si>
  <si>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</si>
  <si>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</si>
  <si>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</si>
  <si>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</si>
  <si>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</si>
  <si>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</si>
  <si>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</si>
  <si>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</si>
  <si>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</si>
  <si>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</si>
  <si>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</si>
  <si>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</si>
  <si>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</si>
  <si>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</si>
  <si>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</si>
  <si>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</si>
  <si>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</si>
  <si>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</si>
  <si>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</si>
  <si>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</si>
  <si>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</si>
  <si>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</si>
  <si>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</si>
  <si>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</si>
  <si>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</si>
  <si>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</si>
  <si>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</si>
  <si>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</si>
  <si>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</si>
  <si>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</si>
  <si>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</si>
  <si>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</si>
  <si>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</si>
  <si>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</si>
  <si>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</si>
  <si>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</si>
  <si>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</si>
  <si>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</si>
  <si>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</si>
  <si>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</si>
  <si>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</si>
  <si>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</si>
  <si>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</si>
  <si>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</si>
  <si>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</si>
  <si>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</si>
  <si>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</si>
  <si>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</si>
  <si>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</si>
  <si>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</si>
  <si>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</si>
  <si>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</si>
  <si>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</si>
  <si>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</si>
  <si>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</si>
  <si>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</si>
  <si>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</si>
  <si>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</si>
  <si>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</si>
  <si>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</si>
  <si>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</si>
  <si>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</si>
  <si>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</si>
  <si>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</si>
  <si>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</si>
  <si>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</si>
  <si>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</si>
  <si>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</si>
  <si>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</si>
  <si>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</si>
  <si>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</si>
  <si>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</si>
  <si>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</si>
  <si>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</si>
  <si>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</si>
  <si>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</si>
  <si>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</si>
  <si>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</si>
  <si>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</si>
  <si>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</si>
  <si>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</si>
  <si>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</si>
  <si>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</si>
  <si>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</si>
  <si>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</si>
  <si>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</si>
  <si>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</si>
  <si>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</si>
  <si>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</si>
  <si>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</si>
  <si>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</si>
  <si>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</si>
  <si>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</si>
  <si>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</si>
  <si>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</si>
  <si>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</si>
  <si>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</si>
  <si>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</si>
  <si>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</si>
  <si>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</si>
  <si>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</si>
  <si>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</si>
  <si>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</si>
  <si>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</si>
  <si>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</si>
  <si>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</si>
  <si>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</si>
  <si>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</si>
  <si>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</si>
  <si>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</si>
  <si>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</si>
  <si>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</si>
  <si>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</si>
  <si>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</si>
  <si>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</si>
  <si>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</si>
  <si>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</si>
  <si>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</si>
  <si>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</si>
  <si>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</si>
  <si>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</si>
  <si>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</si>
  <si>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</si>
  <si>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</si>
  <si>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</si>
  <si>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</si>
  <si>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</si>
  <si>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</si>
  <si>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</si>
  <si>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</si>
  <si>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</si>
  <si>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</si>
  <si>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</si>
  <si>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</si>
  <si>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</si>
  <si>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</si>
  <si>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</si>
  <si>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</si>
  <si>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</si>
  <si>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</si>
  <si>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</si>
  <si>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</si>
  <si>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</si>
  <si>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</si>
  <si>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</si>
  <si>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</si>
  <si>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</si>
  <si>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</si>
  <si>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</si>
  <si>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</si>
  <si>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</si>
  <si>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</si>
  <si>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</si>
  <si>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</si>
  <si>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</si>
  <si>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</si>
  <si>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</si>
  <si>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</si>
  <si>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</si>
  <si>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</si>
  <si>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</si>
  <si>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</si>
  <si>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</si>
  <si>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</si>
  <si>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</si>
  <si>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</si>
  <si>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</si>
  <si>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</si>
  <si>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</si>
  <si>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</si>
  <si>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</si>
  <si>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</si>
  <si>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</si>
  <si>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</si>
  <si>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</si>
  <si>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</si>
  <si>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</si>
  <si>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</si>
  <si>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</si>
  <si>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</si>
  <si>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</si>
  <si>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</si>
  <si>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</si>
  <si>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</si>
  <si>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</si>
  <si>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</si>
  <si>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</si>
  <si>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</si>
  <si>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</si>
  <si>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</si>
  <si>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</si>
  <si>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</si>
  <si>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</si>
  <si>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</si>
  <si>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</si>
  <si>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</si>
  <si>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</si>
  <si>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</si>
  <si>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</si>
  <si>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</si>
  <si>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</si>
  <si>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</si>
  <si>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</si>
  <si>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</si>
  <si>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</si>
  <si>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</si>
  <si>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</si>
  <si>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</si>
  <si>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</si>
  <si>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</si>
  <si>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</si>
  <si>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</si>
  <si>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</si>
  <si>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</si>
  <si>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</si>
  <si>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</si>
  <si>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</si>
  <si>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</si>
  <si>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</si>
  <si>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</si>
  <si>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</si>
  <si>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</si>
  <si>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</si>
  <si>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</si>
  <si>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</si>
  <si>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</si>
  <si>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</si>
  <si>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</si>
  <si>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</si>
  <si>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</si>
  <si>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</si>
  <si>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</si>
  <si>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</si>
  <si>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</si>
  <si>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</si>
  <si>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</si>
  <si>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</si>
  <si>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</si>
  <si>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</si>
  <si>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</si>
  <si>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</si>
  <si>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</si>
  <si>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</si>
  <si>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</si>
  <si>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</si>
  <si>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</si>
  <si>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</si>
  <si>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</si>
  <si>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</si>
  <si>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</si>
  <si>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</si>
  <si>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</si>
  <si>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</si>
  <si>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</si>
  <si>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</si>
  <si>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</si>
  <si>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</si>
  <si>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</si>
  <si>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</si>
  <si>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</si>
  <si>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</si>
  <si>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</si>
  <si>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</si>
  <si>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</si>
  <si>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</si>
  <si>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</si>
  <si>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</si>
  <si>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</si>
  <si>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</si>
  <si>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</si>
  <si>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</si>
  <si>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</si>
  <si>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</si>
  <si>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</si>
  <si>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</si>
  <si>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</si>
  <si>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</si>
  <si>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</si>
  <si>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</si>
  <si>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</si>
  <si>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</si>
  <si>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</si>
  <si>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</si>
  <si>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</si>
  <si>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</si>
  <si>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</si>
  <si>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</si>
  <si>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</si>
  <si>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</si>
  <si>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</si>
  <si>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</si>
  <si>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</si>
  <si>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</si>
  <si>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</si>
  <si>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</si>
  <si>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</si>
  <si>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</si>
  <si>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</si>
  <si>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</si>
  <si>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</si>
  <si>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</si>
  <si>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</si>
  <si>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</si>
  <si>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</si>
  <si>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</si>
  <si>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</si>
  <si>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</si>
  <si>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</si>
  <si>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</si>
  <si>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</si>
  <si>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</si>
  <si>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</si>
  <si>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</si>
  <si>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</si>
  <si>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</si>
  <si>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</si>
  <si>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</si>
  <si>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</si>
  <si>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</si>
  <si>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</si>
  <si>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</si>
  <si>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</si>
  <si>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</si>
  <si>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</si>
  <si>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</si>
  <si>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</si>
  <si>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</si>
  <si>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</si>
  <si>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</si>
  <si>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</si>
  <si>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</si>
  <si>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</si>
  <si>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</si>
  <si>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</si>
  <si>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</si>
  <si>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</si>
  <si>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</si>
  <si>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</si>
  <si>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</si>
  <si>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</si>
  <si>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</si>
  <si>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</si>
  <si>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</si>
  <si>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</si>
  <si>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</si>
  <si>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</si>
  <si>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</si>
  <si>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</si>
  <si>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</si>
  <si>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</si>
  <si>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</si>
  <si>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</si>
  <si>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</si>
  <si>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</si>
  <si>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</si>
  <si>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</si>
  <si>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</si>
  <si>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</si>
  <si>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</si>
  <si>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</si>
  <si>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</si>
  <si>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</si>
  <si>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</si>
  <si>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</si>
  <si>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</si>
  <si>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</si>
  <si>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</si>
  <si>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</si>
  <si>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</si>
  <si>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</si>
  <si>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</si>
  <si>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</si>
  <si>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</si>
  <si>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</si>
  <si>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</si>
  <si>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</si>
  <si>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</si>
  <si>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</si>
  <si>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</si>
  <si>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</si>
  <si>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</si>
  <si>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</si>
  <si>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</si>
  <si>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</si>
  <si>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</si>
  <si>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</si>
  <si>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</si>
  <si>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</si>
  <si>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</si>
  <si>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</si>
  <si>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</si>
  <si>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</si>
  <si>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</si>
  <si>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</si>
  <si>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</si>
  <si>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</si>
  <si>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</si>
  <si>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</si>
  <si>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</si>
  <si>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</si>
  <si>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</si>
  <si>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</si>
  <si>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</si>
  <si>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</si>
  <si>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</si>
  <si>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</si>
  <si>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</si>
  <si>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</si>
  <si>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</si>
  <si>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</si>
  <si>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</si>
  <si>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</si>
  <si>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</si>
  <si>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</si>
  <si>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</si>
  <si>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</si>
  <si>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</si>
  <si>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</si>
  <si>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</si>
  <si>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</si>
  <si>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</si>
  <si>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</si>
  <si>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</si>
  <si>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</si>
  <si>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</si>
  <si>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</si>
  <si>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</si>
  <si>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</si>
  <si>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</si>
  <si>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</si>
  <si>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</si>
  <si>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</si>
  <si>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</si>
  <si>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</si>
  <si>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</si>
  <si>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</si>
  <si>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</si>
  <si>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</si>
  <si>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</si>
  <si>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</si>
  <si>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</si>
  <si>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</si>
  <si>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</si>
  <si>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</si>
  <si>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</si>
  <si>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</si>
  <si>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</si>
  <si>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</si>
  <si>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</si>
  <si>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</si>
  <si>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</si>
  <si>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</si>
  <si>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</si>
  <si>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</si>
  <si>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</si>
  <si>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</si>
  <si>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</si>
  <si>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</si>
  <si>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</si>
  <si>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</si>
  <si>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</si>
  <si>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</si>
  <si>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</si>
  <si>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</si>
  <si>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</si>
  <si>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</si>
  <si>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</si>
  <si>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</si>
  <si>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</si>
  <si>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</si>
  <si>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</si>
  <si>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</si>
  <si>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</si>
  <si>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</si>
  <si>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</si>
  <si>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</si>
  <si>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</si>
  <si>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</si>
  <si>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</si>
  <si>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</si>
  <si>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</si>
  <si>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</si>
  <si>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</si>
  <si>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</si>
  <si>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</si>
  <si>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</si>
  <si>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</si>
  <si>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</si>
  <si>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</si>
  <si>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</si>
  <si>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</si>
  <si>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</si>
  <si>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</si>
  <si>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</si>
  <si>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</si>
  <si>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</si>
  <si>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</si>
  <si>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</si>
  <si>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</si>
  <si>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</si>
  <si>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</si>
  <si>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</si>
  <si>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</si>
  <si>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</si>
  <si>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</si>
  <si>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</si>
  <si>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</si>
  <si>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</si>
  <si>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</si>
  <si>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</si>
  <si>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</si>
  <si>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</si>
  <si>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</si>
  <si>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</si>
  <si>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</si>
  <si>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</si>
  <si>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</si>
  <si>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</si>
  <si>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</si>
  <si>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</si>
  <si>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</si>
  <si>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</si>
  <si>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</si>
  <si>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</si>
  <si>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</si>
  <si>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</si>
  <si>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</si>
  <si>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</si>
  <si>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</si>
  <si>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</si>
  <si>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</si>
  <si>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</si>
  <si>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</si>
  <si>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</si>
  <si>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</si>
  <si>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</si>
  <si>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</si>
  <si>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</si>
  <si>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</si>
  <si>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</si>
  <si>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</si>
  <si>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</si>
  <si>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</si>
  <si>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</si>
  <si>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</si>
  <si>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</si>
  <si>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</si>
  <si>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</si>
  <si>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</si>
  <si>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</si>
  <si>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</si>
  <si>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</si>
  <si>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</si>
  <si>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</si>
  <si>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</si>
  <si>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</si>
  <si>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</si>
  <si>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</si>
  <si>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</si>
  <si>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</si>
  <si>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</si>
  <si>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</si>
  <si>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</si>
  <si>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</si>
  <si>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</si>
  <si>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</si>
  <si>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</si>
  <si>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</si>
  <si>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</si>
  <si>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</si>
  <si>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</si>
  <si>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</si>
  <si>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</si>
  <si>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</si>
  <si>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</si>
  <si>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</si>
  <si>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</si>
  <si>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</si>
  <si>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</si>
  <si>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</si>
  <si>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</si>
  <si>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</si>
  <si>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</si>
  <si>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</si>
  <si>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</si>
  <si>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</si>
  <si>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</si>
  <si>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</si>
  <si>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</si>
  <si>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</si>
  <si>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</si>
  <si>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</si>
  <si>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</si>
  <si>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</si>
  <si>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</si>
  <si>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</si>
  <si>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</si>
  <si>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</si>
  <si>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</si>
  <si>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</si>
  <si>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</si>
  <si>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</si>
  <si>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</si>
  <si>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</si>
  <si>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</si>
  <si>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</si>
  <si>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</si>
  <si>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</si>
  <si>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</si>
  <si>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</si>
  <si>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</si>
  <si>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</si>
  <si>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</si>
  <si>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</si>
  <si>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</si>
  <si>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</si>
  <si>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</si>
  <si>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</si>
  <si>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</si>
  <si>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</si>
  <si>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</si>
  <si>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</si>
  <si>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</si>
  <si>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</si>
  <si>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</si>
  <si>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</si>
  <si>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</si>
  <si>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</si>
  <si>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</si>
  <si>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</si>
  <si>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</si>
  <si>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</si>
  <si>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</si>
  <si>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</si>
  <si>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</si>
  <si>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</si>
  <si>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</si>
  <si>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</si>
  <si>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</si>
  <si>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</si>
  <si>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</si>
  <si>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</si>
  <si>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</si>
  <si>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</si>
  <si>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</si>
  <si>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</si>
  <si>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</si>
  <si>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</si>
  <si>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</si>
  <si>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</si>
  <si>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</si>
  <si>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</si>
  <si>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</si>
  <si>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</si>
  <si>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</si>
  <si>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</si>
  <si>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</si>
  <si>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</si>
  <si>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</si>
  <si>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</si>
  <si>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</si>
  <si>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</si>
  <si>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</si>
  <si>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</si>
  <si>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</si>
  <si>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</si>
  <si>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</si>
  <si>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</si>
  <si>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</si>
  <si>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</si>
  <si>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</si>
  <si>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</si>
  <si>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</si>
  <si>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</si>
  <si>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</si>
  <si>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</si>
  <si>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</si>
  <si>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</si>
  <si>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</si>
  <si>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</si>
  <si>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</si>
  <si>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</si>
  <si>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</si>
  <si>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</si>
  <si>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</si>
  <si>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</si>
  <si>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</si>
  <si>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</si>
  <si>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</si>
  <si>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</si>
  <si>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</si>
  <si>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</si>
  <si>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</si>
  <si>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</si>
  <si>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</si>
  <si>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</si>
  <si>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</si>
  <si>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</si>
  <si>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</si>
  <si>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</si>
  <si>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</si>
  <si>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</si>
  <si>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</si>
  <si>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</si>
  <si>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</si>
  <si>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</si>
  <si>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</si>
  <si>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</si>
  <si>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</si>
  <si>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</si>
  <si>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</si>
  <si>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</si>
  <si>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</si>
  <si>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</si>
  <si>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</si>
  <si>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</si>
  <si>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</si>
  <si>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</si>
  <si>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</si>
  <si>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</si>
  <si>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</si>
  <si>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</si>
  <si>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</si>
  <si>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</si>
  <si>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</si>
  <si>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</si>
  <si>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</si>
  <si>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</si>
  <si>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</si>
  <si>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</si>
  <si>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</si>
  <si>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</si>
  <si>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</si>
  <si>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</si>
  <si>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</si>
  <si>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</si>
  <si>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</si>
  <si>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</si>
  <si>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</si>
  <si>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</si>
  <si>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</si>
  <si>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</si>
  <si>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</si>
  <si>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</si>
  <si>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</si>
  <si>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</si>
  <si>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</si>
  <si>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</si>
  <si>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</si>
  <si>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</si>
  <si>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</si>
  <si>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</si>
  <si>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</si>
  <si>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</si>
  <si>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</si>
  <si>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</si>
  <si>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</si>
  <si>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</si>
  <si>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</si>
  <si>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</si>
  <si>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</si>
  <si>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</si>
  <si>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</si>
  <si>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</si>
  <si>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</si>
  <si>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</si>
  <si>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</si>
  <si>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</si>
  <si>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</si>
  <si>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</si>
  <si>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</si>
  <si>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</si>
  <si>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</si>
  <si>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</si>
  <si>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</si>
  <si>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</si>
  <si>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</si>
  <si>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</si>
  <si>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</si>
  <si>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</si>
  <si>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</si>
  <si>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</si>
  <si>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</si>
  <si>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</si>
  <si>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</si>
  <si>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</si>
  <si>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</si>
  <si>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</si>
  <si>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</si>
  <si>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</si>
  <si>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</si>
  <si>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</si>
  <si>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</si>
  <si>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</si>
  <si>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</si>
  <si>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</si>
  <si>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</si>
  <si>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</si>
  <si>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</si>
  <si>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</si>
  <si>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</si>
  <si>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</si>
  <si>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</si>
  <si>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</si>
  <si>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</si>
  <si>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</si>
  <si>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</si>
  <si>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</si>
  <si>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</si>
  <si>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</si>
  <si>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</si>
  <si>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</si>
  <si>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</si>
  <si>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</si>
  <si>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</si>
  <si>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</si>
  <si>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</si>
  <si>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</si>
  <si>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</si>
  <si>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</si>
  <si>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</si>
  <si>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</si>
  <si>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</si>
  <si>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</si>
  <si>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</si>
  <si>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</si>
  <si>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</si>
  <si>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</si>
  <si>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</si>
  <si>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</si>
  <si>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</si>
  <si>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</si>
  <si>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</si>
  <si>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</si>
  <si>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</si>
  <si>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</si>
  <si>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</si>
  <si>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</si>
  <si>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</si>
  <si>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</si>
  <si>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</si>
  <si>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</si>
  <si>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</si>
  <si>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</si>
  <si>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</si>
  <si>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</si>
  <si>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</si>
  <si>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</si>
  <si>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</si>
  <si>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</si>
  <si>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</si>
  <si>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</si>
  <si>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</si>
  <si>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</si>
  <si>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</si>
  <si>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</si>
  <si>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</si>
  <si>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</si>
  <si>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</si>
  <si>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</si>
  <si>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</si>
  <si>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</si>
  <si>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</si>
  <si>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</si>
  <si>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</si>
  <si>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</si>
  <si>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</si>
  <si>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</si>
  <si>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</si>
  <si>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</si>
  <si>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</si>
  <si>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</si>
  <si>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</si>
  <si>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</si>
  <si>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</si>
  <si>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</si>
  <si>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</si>
  <si>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</si>
  <si>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</si>
  <si>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</si>
  <si>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</si>
  <si>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</si>
  <si>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</si>
  <si>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</si>
  <si>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</si>
  <si>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</si>
  <si>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</si>
  <si>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</si>
  <si>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</si>
  <si>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</si>
  <si>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</si>
  <si>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</si>
  <si>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</si>
  <si>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</si>
  <si>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</si>
  <si>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</si>
  <si>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</si>
  <si>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</si>
  <si>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</si>
  <si>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</si>
  <si>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</si>
  <si>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</si>
  <si>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</si>
  <si>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</si>
  <si>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</si>
  <si>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</si>
  <si>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</si>
  <si>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</si>
  <si>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</si>
  <si>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</si>
  <si>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</si>
  <si>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</si>
  <si>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</si>
  <si>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</si>
  <si>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</si>
  <si>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</si>
  <si>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</si>
  <si>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</si>
  <si>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</si>
  <si>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</si>
  <si>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</si>
  <si>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</si>
  <si>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</si>
  <si>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</si>
  <si>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</si>
  <si>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</si>
  <si>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</si>
  <si>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</si>
  <si>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</si>
  <si>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</si>
  <si>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</si>
  <si>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</si>
  <si>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</si>
  <si>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</si>
  <si>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</si>
  <si>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</si>
  <si>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</si>
  <si>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</si>
  <si>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</si>
  <si>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</si>
  <si>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</si>
  <si>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</si>
  <si>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</si>
  <si>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</si>
  <si>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</si>
  <si>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</si>
  <si>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</si>
  <si>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</si>
  <si>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</si>
  <si>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</si>
  <si>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</si>
  <si>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</si>
  <si>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</si>
  <si>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</si>
  <si>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</si>
  <si>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</si>
  <si>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</si>
  <si>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</si>
  <si>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</si>
  <si>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</si>
  <si>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</si>
  <si>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</si>
  <si>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</si>
  <si>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</si>
  <si>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</si>
  <si>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</si>
  <si>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</si>
  <si>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</si>
  <si>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</si>
  <si>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</si>
  <si>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</si>
  <si>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</si>
  <si>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</si>
  <si>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</si>
  <si>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</si>
  <si>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</si>
  <si>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</si>
  <si>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</si>
  <si>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</si>
  <si>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</si>
  <si>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</si>
  <si>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</si>
  <si>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</si>
  <si>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</si>
  <si>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</si>
  <si>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</si>
  <si>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</si>
  <si>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</si>
  <si>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</si>
  <si>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</si>
  <si>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</si>
  <si>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</si>
  <si>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</si>
  <si>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</si>
  <si>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</si>
  <si>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</si>
  <si>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</si>
  <si>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</si>
  <si>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</si>
  <si>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</si>
  <si>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</si>
  <si>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</si>
  <si>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</si>
  <si>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</si>
  <si>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</si>
  <si>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</si>
  <si>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</si>
  <si>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</si>
  <si>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</si>
  <si>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</si>
  <si>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</si>
  <si>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</si>
  <si>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</si>
  <si>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</si>
  <si>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</si>
  <si>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</si>
  <si>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</si>
  <si>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</si>
  <si>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</si>
  <si>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</si>
  <si>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</si>
  <si>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</si>
  <si>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</si>
  <si>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</si>
  <si>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</si>
  <si>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</si>
  <si>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</si>
  <si>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</si>
  <si>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</si>
  <si>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</si>
  <si>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</si>
  <si>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</si>
  <si>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</si>
  <si>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</si>
  <si>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</si>
  <si>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</si>
  <si>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</si>
  <si>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</si>
  <si>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</si>
  <si>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</si>
  <si>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</si>
  <si>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</si>
  <si>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</si>
  <si>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</si>
  <si>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</si>
  <si>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</si>
  <si>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</si>
  <si>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</si>
  <si>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</si>
  <si>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</si>
  <si>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</si>
  <si>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</si>
  <si>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</si>
  <si>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</si>
  <si>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</si>
  <si>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</si>
  <si>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</si>
  <si>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</si>
  <si>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</si>
  <si>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</si>
  <si>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</si>
  <si>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</si>
  <si>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</si>
  <si>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</si>
  <si>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</si>
  <si>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</si>
  <si>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</si>
  <si>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</si>
  <si>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</si>
  <si>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</si>
  <si>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</si>
  <si>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</si>
  <si>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</si>
  <si>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</si>
  <si>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</si>
  <si>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</si>
  <si>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</si>
  <si>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</si>
  <si>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</si>
  <si>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</si>
  <si>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</si>
  <si>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</si>
  <si>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</si>
  <si>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</si>
  <si>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</si>
  <si>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</si>
  <si>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</si>
  <si>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</si>
  <si>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</si>
  <si>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</si>
  <si>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</si>
  <si>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</si>
  <si>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</si>
  <si>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</si>
  <si>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</si>
  <si>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</si>
  <si>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</si>
  <si>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</si>
  <si>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</si>
  <si>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</si>
  <si>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</si>
  <si>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</si>
  <si>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</si>
  <si>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</si>
  <si>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</si>
  <si>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</si>
  <si>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</si>
  <si>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</si>
  <si>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</si>
  <si>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</si>
  <si>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</si>
  <si>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</si>
  <si>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</si>
  <si>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</si>
  <si>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</si>
  <si>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</si>
  <si>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</si>
  <si>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</si>
  <si>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</si>
  <si>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</si>
  <si>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</si>
  <si>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</si>
  <si>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</si>
  <si>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</si>
  <si>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</si>
  <si>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</si>
  <si>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</si>
  <si>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</si>
  <si>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</si>
  <si>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</si>
  <si>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</si>
  <si>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</si>
  <si>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</si>
  <si>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</si>
  <si>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</si>
  <si>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</si>
  <si>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</si>
  <si>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</si>
  <si>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</si>
  <si>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</si>
  <si>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</si>
  <si>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</si>
  <si>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</si>
  <si>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</si>
  <si>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</si>
  <si>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</si>
  <si>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</si>
  <si>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</si>
  <si>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</si>
  <si>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</si>
  <si>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</si>
  <si>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</si>
  <si>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</si>
  <si>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</si>
  <si>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</si>
  <si>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</si>
  <si>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</si>
  <si>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</si>
  <si>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</si>
  <si>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</si>
  <si>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</si>
  <si>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</si>
  <si>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</si>
  <si>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</si>
  <si>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</si>
  <si>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</si>
  <si>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</si>
  <si>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</si>
  <si>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</si>
  <si>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</si>
  <si>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</si>
  <si>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</si>
  <si>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</si>
  <si>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</si>
  <si>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</si>
  <si>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</si>
  <si>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</si>
  <si>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</si>
  <si>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</si>
  <si>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</si>
  <si>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</si>
  <si>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</si>
  <si>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</si>
  <si>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</si>
  <si>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</si>
  <si>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</si>
  <si>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</si>
  <si>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</si>
  <si>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</si>
  <si>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</si>
  <si>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</si>
  <si>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</si>
  <si>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</si>
  <si>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</si>
  <si>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</si>
  <si>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</si>
  <si>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</si>
  <si>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</si>
  <si>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</si>
  <si>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</si>
  <si>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</si>
  <si>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</si>
  <si>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</si>
  <si>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</si>
  <si>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</si>
  <si>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</si>
  <si>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</si>
  <si>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</si>
  <si>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</si>
  <si>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</si>
  <si>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</si>
  <si>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</si>
  <si>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</si>
  <si>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</si>
  <si>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</si>
  <si>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</si>
  <si>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</si>
  <si>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</si>
  <si>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</si>
  <si>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</si>
  <si>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</si>
  <si>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</si>
  <si>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DOURDOU A GRAND VABRE</t>
  </si>
  <si>
    <t>LE DOURDOU</t>
  </si>
  <si>
    <t>05095000</t>
  </si>
  <si>
    <t>18310006400033</t>
  </si>
  <si>
    <t>Agence de l'Eau Adour-Garonne</t>
  </si>
  <si>
    <t>34255833500077</t>
  </si>
  <si>
    <t>AQUASCOP BIOLOGIE site de Monptellier</t>
  </si>
  <si>
    <t>IBMR-21-M124</t>
  </si>
  <si>
    <t>VINCENT BOUCHAREYCHAS, LAURA PELLAN</t>
  </si>
  <si>
    <t>IBMR standard</t>
  </si>
  <si>
    <t>DROITE</t>
  </si>
  <si>
    <t>ETIAGE NORMAL</t>
  </si>
  <si>
    <t>FORTEMENT NUAGEUX</t>
  </si>
  <si>
    <t>FAIBLE</t>
  </si>
  <si>
    <t>OUI</t>
  </si>
  <si>
    <t>Présence d'écrevisses Pacifastacus, traces de loutres.</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</si>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</sst>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111" t="s">
        <v>2273</v>
      </c>
      <c r="B3" s="111"/>
      <c r="C3" s="111"/>
      <c r="D3" s="111"/>
      <c r="E3" s="111"/>
    </row>
    <row r="4" spans="1:5" s="15" customFormat="1" ht="16.5" customHeight="1" thickBot="1">
      <c r="A4" s="118" t="s">
        <v>2274</v>
      </c>
      <c r="B4" s="118"/>
      <c r="C4" s="118"/>
      <c r="D4" s="118"/>
      <c r="E4" s="118"/>
    </row>
    <row r="5" spans="1:5" s="15" customFormat="1" ht="15" thickBot="1">
      <c r="A5" s="108" t="s">
        <v>2058</v>
      </c>
      <c r="B5" s="109"/>
      <c r="C5" s="109"/>
      <c r="D5" s="109"/>
      <c r="E5" s="110"/>
    </row>
    <row r="6" spans="1:5" ht="15">
      <c r="A6" s="14" t="s">
        <v>2275</v>
      </c>
      <c r="B6" s="50" t="s">
        <v>5290</v>
      </c>
      <c r="D6" s="14" t="s">
        <v>2057</v>
      </c>
      <c r="E6" s="54"/>
    </row>
    <row r="7" spans="1:8" ht="15">
      <c r="A7" s="48" t="s">
        <v>2262</v>
      </c>
      <c r="B7" s="45" t="s">
        <v>5295</v>
      </c>
      <c r="D7" s="14" t="s">
        <v>2060</v>
      </c>
      <c r="E7" s="53" t="s">
        <v>5291</v>
      </c>
      <c r="G7" s="112" t="s">
        <v>2272</v>
      </c>
      <c r="H7" s="113"/>
    </row>
    <row r="8" spans="1:8" ht="15">
      <c r="A8" s="10" t="s">
        <v>2276</v>
      </c>
      <c r="B8" s="50" t="s">
        <v>5289</v>
      </c>
      <c r="D8" s="10" t="s">
        <v>2278</v>
      </c>
      <c r="E8" s="51" t="s">
        <v>5292</v>
      </c>
      <c r="G8" s="114"/>
      <c r="H8" s="115"/>
    </row>
    <row r="9" spans="1:8" ht="28.8">
      <c r="A9" s="48" t="s">
        <v>2263</v>
      </c>
      <c r="B9" s="45" t="s">
        <v>5288</v>
      </c>
      <c r="D9" s="10" t="s">
        <v>2261</v>
      </c>
      <c r="E9" s="51" t="s">
        <v>5293</v>
      </c>
      <c r="G9" s="114"/>
      <c r="H9" s="115"/>
    </row>
    <row r="10" spans="1:8" ht="15">
      <c r="A10" s="10" t="s">
        <v>2059</v>
      </c>
      <c r="B10" s="46" t="s">
        <v>5287</v>
      </c>
      <c r="D10" s="10" t="s">
        <v>2279</v>
      </c>
      <c r="E10" s="51">
        <v>648858</v>
      </c>
      <c r="G10" s="114"/>
      <c r="H10" s="115"/>
    </row>
    <row r="11" spans="1:8" ht="15">
      <c r="A11" s="10" t="s">
        <v>2277</v>
      </c>
      <c r="B11" s="47">
        <v>44426</v>
      </c>
      <c r="D11" s="10" t="s">
        <v>2280</v>
      </c>
      <c r="E11" s="52">
        <v>6392636</v>
      </c>
      <c r="G11" s="114"/>
      <c r="H11" s="115"/>
    </row>
    <row r="12" spans="1:8" ht="15">
      <c r="A12" s="10" t="s">
        <v>2283</v>
      </c>
      <c r="B12" s="52" t="s">
        <v>5294</v>
      </c>
      <c r="D12" s="10" t="s">
        <v>2281</v>
      </c>
      <c r="E12" s="52">
        <v>648890</v>
      </c>
      <c r="G12" s="116"/>
      <c r="H12" s="117"/>
    </row>
    <row r="13" spans="1:5" ht="17.25" customHeight="1" thickBot="1">
      <c r="A13" s="2"/>
      <c r="B13" s="55"/>
      <c r="D13" s="10" t="s">
        <v>2282</v>
      </c>
      <c r="E13" s="52">
        <v>6392736</v>
      </c>
    </row>
    <row r="14" spans="1:5" s="58" customFormat="1" ht="1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648858</v>
      </c>
    </row>
    <row r="18" spans="1:3" ht="15">
      <c r="A18" s="124"/>
      <c r="B18" s="49" t="s">
        <v>2267</v>
      </c>
      <c r="C18" s="61">
        <f>E11</f>
        <v>6392636</v>
      </c>
    </row>
    <row r="19" spans="1:2" ht="15">
      <c r="A19" s="3" t="s">
        <v>2063</v>
      </c>
      <c r="B19" s="29">
        <v>200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12.15</v>
      </c>
    </row>
    <row r="26" spans="1:2" s="57" customFormat="1" ht="1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3.8">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49</v>
      </c>
      <c r="D35" s="28" t="s">
        <v>2284</v>
      </c>
      <c r="E35" s="32">
        <v>51</v>
      </c>
    </row>
    <row r="36" spans="1:5" s="7" customFormat="1" ht="15" customHeight="1">
      <c r="A36" s="5" t="s">
        <v>2113</v>
      </c>
      <c r="B36" s="30">
        <v>50</v>
      </c>
      <c r="C36" s="6"/>
      <c r="D36" s="8" t="s">
        <v>2112</v>
      </c>
      <c r="E36" s="30">
        <v>50</v>
      </c>
    </row>
    <row r="37" spans="1:5" s="7" customFormat="1" ht="15" customHeight="1">
      <c r="A37" s="5" t="s">
        <v>2111</v>
      </c>
      <c r="B37" s="30">
        <v>11.98</v>
      </c>
      <c r="C37" s="6"/>
      <c r="D37" s="8" t="s">
        <v>2110</v>
      </c>
      <c r="E37" s="30">
        <v>12.3</v>
      </c>
    </row>
    <row r="38" spans="1:5" s="7" customFormat="1" ht="15" customHeight="1">
      <c r="A38" s="5" t="s">
        <v>2115</v>
      </c>
      <c r="B38" s="30">
        <v>12</v>
      </c>
      <c r="C38" s="6"/>
      <c r="D38" s="8" t="s">
        <v>2115</v>
      </c>
      <c r="E38" s="30">
        <v>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2</v>
      </c>
      <c r="C57" s="6"/>
      <c r="D57" s="14" t="s">
        <v>2095</v>
      </c>
      <c r="E57" s="19">
        <v>2</v>
      </c>
    </row>
    <row r="58" spans="1:5" s="15" customFormat="1" ht="15">
      <c r="A58" s="3" t="s">
        <v>2094</v>
      </c>
      <c r="B58" s="9">
        <v>5</v>
      </c>
      <c r="C58" s="6"/>
      <c r="D58" s="10" t="s">
        <v>2094</v>
      </c>
      <c r="E58" s="9">
        <v>4</v>
      </c>
    </row>
    <row r="59" spans="1:5" s="15" customFormat="1" ht="15">
      <c r="A59" s="3" t="s">
        <v>2093</v>
      </c>
      <c r="B59" s="9">
        <v>3</v>
      </c>
      <c r="C59" s="6"/>
      <c r="D59" s="10" t="s">
        <v>2093</v>
      </c>
      <c r="E59" s="9">
        <v>4</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4</v>
      </c>
    </row>
    <row r="66" spans="1:5" s="15" customFormat="1" ht="15">
      <c r="A66" s="3" t="s">
        <v>2088</v>
      </c>
      <c r="B66" s="9">
        <v>2</v>
      </c>
      <c r="C66" s="6"/>
      <c r="D66" s="10" t="s">
        <v>2088</v>
      </c>
      <c r="E66" s="9">
        <v>4</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v>1</v>
      </c>
    </row>
    <row r="74" spans="1:5" s="15" customFormat="1" ht="15">
      <c r="A74" s="3" t="s">
        <v>2082</v>
      </c>
      <c r="B74" s="9"/>
      <c r="C74" s="6"/>
      <c r="D74" s="10" t="s">
        <v>2082</v>
      </c>
      <c r="E74" s="9">
        <v>3</v>
      </c>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v>3</v>
      </c>
      <c r="C77" s="6"/>
      <c r="D77" s="10" t="s">
        <v>2079</v>
      </c>
      <c r="E77" s="9">
        <v>2</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c r="C85" s="6"/>
      <c r="D85" s="10" t="s">
        <v>2073</v>
      </c>
      <c r="E85" s="9">
        <v>2</v>
      </c>
    </row>
    <row r="86" spans="1:5" s="15" customFormat="1" ht="15">
      <c r="A86" s="3" t="s">
        <v>2072</v>
      </c>
      <c r="B86" s="9"/>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 thickBot="1"/>
    <row r="95" spans="1:8" s="58" customFormat="1" ht="1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1.32</v>
      </c>
      <c r="E98" s="89">
        <v>0.01</v>
      </c>
      <c r="F98" s="35" t="s">
        <v>2290</v>
      </c>
      <c r="G98" s="79"/>
      <c r="H98" s="80"/>
    </row>
    <row r="99" spans="1:8" ht="15">
      <c r="A99" s="33" t="s">
        <v>528</v>
      </c>
      <c r="B99" s="20" t="str">
        <f>IF(A99="NEWCOD",IF(ISBLANK(G99),"renseigner le champ 'Nouveau taxon'",G99),VLOOKUP(A99,'Ref Taxo'!A:B,2,FALSE))</f>
        <v>Diatoma</v>
      </c>
      <c r="C99" s="21">
        <f>IF(A99="NEWCOD",IF(ISBLANK(H99),"NoCod",H99),VLOOKUP(A99,'Ref Taxo'!A:D,4,FALSE))</f>
        <v>6627</v>
      </c>
      <c r="D99" s="34">
        <v>0.05</v>
      </c>
      <c r="E99" s="89"/>
      <c r="F99" s="35" t="s">
        <v>2290</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0.35</v>
      </c>
      <c r="E100" s="89">
        <v>0.01</v>
      </c>
      <c r="F100" s="35" t="s">
        <v>2290</v>
      </c>
      <c r="G100" s="79"/>
      <c r="H100" s="80"/>
    </row>
    <row r="101" spans="1:8" ht="15">
      <c r="A101" s="33" t="s">
        <v>1020</v>
      </c>
      <c r="B101" s="20" t="str">
        <f>IF(A101="NEWCOD",IF(ISBLANK(G101),"renseigner le champ 'Nouveau taxon'",G101),VLOOKUP(A101,'Ref Taxo'!A:B,2,FALSE))</f>
        <v>Lemanea</v>
      </c>
      <c r="C101" s="21">
        <f>IF(A101="NEWCOD",IF(ISBLANK(H101),"NoCod",H101),VLOOKUP(A101,'Ref Taxo'!A:D,4,FALSE))</f>
        <v>1159</v>
      </c>
      <c r="D101" s="34">
        <v>0.01</v>
      </c>
      <c r="E101" s="89"/>
      <c r="F101" s="35" t="s">
        <v>2290</v>
      </c>
      <c r="G101" s="79"/>
      <c r="H101" s="80"/>
    </row>
    <row r="102" spans="1:8" ht="15">
      <c r="A102" s="33" t="s">
        <v>1130</v>
      </c>
      <c r="B102" s="20" t="str">
        <f>IF(A102="NEWCOD",IF(ISBLANK(G102),"renseigner le champ 'Nouveau taxon'",G102),VLOOKUP(A102,'Ref Taxo'!A:B,2,FALSE))</f>
        <v>Melosira</v>
      </c>
      <c r="C102" s="21">
        <f>IF(A102="NEWCOD",IF(ISBLANK(H102),"NoCod",H102),VLOOKUP(A102,'Ref Taxo'!A:D,4,FALSE))</f>
        <v>8714</v>
      </c>
      <c r="D102" s="34">
        <v>9.6</v>
      </c>
      <c r="E102" s="89"/>
      <c r="F102" s="35" t="s">
        <v>2290</v>
      </c>
      <c r="G102" s="79"/>
      <c r="H102" s="80"/>
    </row>
    <row r="103" spans="1:8" ht="15">
      <c r="A103" s="33" t="s">
        <v>1289</v>
      </c>
      <c r="B103" s="20" t="str">
        <f>IF(A103="NEWCOD",IF(ISBLANK(G103),"renseigner le champ 'Nouveau taxon'",G103),VLOOKUP(A103,'Ref Taxo'!A:B,2,FALSE))</f>
        <v>Oedogonium</v>
      </c>
      <c r="C103" s="21">
        <f>IF(A103="NEWCOD",IF(ISBLANK(H103),"NoCod",H103),VLOOKUP(A103,'Ref Taxo'!A:D,4,FALSE))</f>
        <v>1134</v>
      </c>
      <c r="D103" s="34">
        <v>0.01</v>
      </c>
      <c r="E103" s="89"/>
      <c r="F103" s="35" t="s">
        <v>2290</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v>0.02</v>
      </c>
      <c r="E104" s="89"/>
      <c r="F104" s="35" t="s">
        <v>2290</v>
      </c>
      <c r="G104" s="79"/>
      <c r="H104" s="80"/>
    </row>
    <row r="105" spans="1:8" ht="15">
      <c r="A105" s="33" t="s">
        <v>429</v>
      </c>
      <c r="B105" s="20" t="str">
        <f>IF(A105="NEWCOD",IF(ISBLANK(G105),"renseigner le champ 'Nouveau taxon'",G105),VLOOKUP(A105,'Ref Taxo'!A:B,2,FALSE))</f>
        <v>Cinclidotus aquaticus</v>
      </c>
      <c r="C105" s="21">
        <f>IF(A105="NEWCOD",IF(ISBLANK(H105),"NoCod",H105),VLOOKUP(A105,'Ref Taxo'!A:D,4,FALSE))</f>
        <v>1318</v>
      </c>
      <c r="D105" s="34">
        <v>0.01</v>
      </c>
      <c r="E105" s="89"/>
      <c r="F105" s="35" t="s">
        <v>2290</v>
      </c>
      <c r="G105" s="79"/>
      <c r="H105" s="80"/>
    </row>
    <row r="106" spans="1:8" ht="15">
      <c r="A106" s="33" t="s">
        <v>435</v>
      </c>
      <c r="B106" s="20" t="str">
        <f>IF(A106="NEWCOD",IF(ISBLANK(G106),"renseigner le champ 'Nouveau taxon'",G106),VLOOKUP(A106,'Ref Taxo'!A:B,2,FALSE))</f>
        <v>Cinclidotus riparius</v>
      </c>
      <c r="C106" s="21">
        <f>IF(A106="NEWCOD",IF(ISBLANK(H106),"NoCod",H106),VLOOKUP(A106,'Ref Taxo'!A:D,4,FALSE))</f>
        <v>1321</v>
      </c>
      <c r="D106" s="34">
        <v>0.25</v>
      </c>
      <c r="E106" s="89">
        <v>0.02</v>
      </c>
      <c r="F106" s="35" t="s">
        <v>2290</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0.01</v>
      </c>
      <c r="E107" s="89">
        <v>0.01</v>
      </c>
      <c r="F107" s="35" t="s">
        <v>2290</v>
      </c>
      <c r="G107" s="79"/>
      <c r="H107" s="80"/>
    </row>
    <row r="108" spans="1:8" ht="15">
      <c r="A108" s="33" t="s">
        <v>741</v>
      </c>
      <c r="B108" s="20" t="str">
        <f>IF(A108="NEWCOD",IF(ISBLANK(G108),"renseigner le champ 'Nouveau taxon'",G108),VLOOKUP(A108,'Ref Taxo'!A:B,2,FALSE))</f>
        <v>Fissidens fontanus</v>
      </c>
      <c r="C108" s="21">
        <f>IF(A108="NEWCOD",IF(ISBLANK(H108),"NoCod",H108),VLOOKUP(A108,'Ref Taxo'!A:D,4,FALSE))</f>
        <v>31545</v>
      </c>
      <c r="D108" s="34">
        <v>0.07</v>
      </c>
      <c r="E108" s="89">
        <v>0.04</v>
      </c>
      <c r="F108" s="35" t="s">
        <v>2290</v>
      </c>
      <c r="G108" s="79"/>
      <c r="H108" s="80"/>
    </row>
    <row r="109" spans="1:8" ht="15">
      <c r="A109" s="33" t="s">
        <v>768</v>
      </c>
      <c r="B109" s="20" t="str">
        <f>IF(A109="NEWCOD",IF(ISBLANK(G109),"renseigner le champ 'Nouveau taxon'",G109),VLOOKUP(A109,'Ref Taxo'!A:B,2,FALSE))</f>
        <v>Fontinalis antipyretica</v>
      </c>
      <c r="C109" s="21">
        <f>IF(A109="NEWCOD",IF(ISBLANK(H109),"NoCod",H109),VLOOKUP(A109,'Ref Taxo'!A:D,4,FALSE))</f>
        <v>1310</v>
      </c>
      <c r="D109" s="34">
        <v>0.02</v>
      </c>
      <c r="E109" s="89"/>
      <c r="F109" s="35" t="s">
        <v>2290</v>
      </c>
      <c r="G109" s="79"/>
      <c r="H109" s="80"/>
    </row>
    <row r="110" spans="1:8" ht="15">
      <c r="A110" s="33" t="s">
        <v>1035</v>
      </c>
      <c r="B110" s="20" t="str">
        <f>IF(A110="NEWCOD",IF(ISBLANK(G110),"renseigner le champ 'Nouveau taxon'",G110),VLOOKUP(A110,'Ref Taxo'!A:B,2,FALSE))</f>
        <v>Leptodictyum riparium</v>
      </c>
      <c r="C110" s="21">
        <f>IF(A110="NEWCOD",IF(ISBLANK(H110),"NoCod",H110),VLOOKUP(A110,'Ref Taxo'!A:D,4,FALSE))</f>
        <v>1244</v>
      </c>
      <c r="D110" s="34">
        <v>0.01</v>
      </c>
      <c r="E110" s="89"/>
      <c r="F110" s="35" t="s">
        <v>2290</v>
      </c>
      <c r="G110" s="79"/>
      <c r="H110" s="80"/>
    </row>
    <row r="111" spans="1:8" ht="15">
      <c r="A111" s="33" t="s">
        <v>1425</v>
      </c>
      <c r="B111" s="20" t="str">
        <f>IF(A111="NEWCOD",IF(ISBLANK(G111),"renseigner le champ 'Nouveau taxon'",G111),VLOOKUP(A111,'Ref Taxo'!A:B,2,FALSE))</f>
        <v>Rhynchostegium riparioides</v>
      </c>
      <c r="C111" s="21">
        <f>IF(A111="NEWCOD",IF(ISBLANK(H111),"NoCod",H111),VLOOKUP(A111,'Ref Taxo'!A:D,4,FALSE))</f>
        <v>1268</v>
      </c>
      <c r="D111" s="34">
        <v>0.15</v>
      </c>
      <c r="E111" s="89"/>
      <c r="F111" s="35" t="s">
        <v>2290</v>
      </c>
      <c r="G111" s="79"/>
      <c r="H111" s="80"/>
    </row>
    <row r="112" spans="1:8" ht="15">
      <c r="A112" s="33" t="s">
        <v>28</v>
      </c>
      <c r="B112" s="20" t="str">
        <f>IF(A112="NEWCOD",IF(ISBLANK(G112),"renseigner le champ 'Nouveau taxon'",G112),VLOOKUP(A112,'Ref Taxo'!A:B,2,FALSE))</f>
        <v>Agrostis stolonifera</v>
      </c>
      <c r="C112" s="21">
        <f>IF(A112="NEWCOD",IF(ISBLANK(H112),"NoCod",H112),VLOOKUP(A112,'Ref Taxo'!A:D,4,FALSE))</f>
        <v>1543</v>
      </c>
      <c r="D112" s="34">
        <v>0.01</v>
      </c>
      <c r="E112" s="89"/>
      <c r="F112" s="35" t="s">
        <v>5304</v>
      </c>
      <c r="G112" s="79"/>
      <c r="H112" s="80"/>
    </row>
    <row r="113" spans="1:8" ht="15">
      <c r="A113" s="33" t="s">
        <v>1366</v>
      </c>
      <c r="B113" s="20" t="str">
        <f>IF(A113="NEWCOD",IF(ISBLANK(G113),"renseigner le champ 'Nouveau taxon'",G113),VLOOKUP(A113,'Ref Taxo'!A:B,2,FALSE))</f>
        <v>Phalaris arundinacea</v>
      </c>
      <c r="C113" s="21">
        <f>IF(A113="NEWCOD",IF(ISBLANK(H113),"NoCod",H113),VLOOKUP(A113,'Ref Taxo'!A:D,4,FALSE))</f>
        <v>1577</v>
      </c>
      <c r="D113" s="34">
        <v>0.02</v>
      </c>
      <c r="E113" s="89"/>
      <c r="F113" s="35" t="s">
        <v>2290</v>
      </c>
      <c r="G113" s="79"/>
      <c r="H113" s="80"/>
    </row>
    <row r="114" spans="1:8" ht="15">
      <c r="A114" s="33" t="s">
        <v>1016</v>
      </c>
      <c r="B114" s="20" t="str">
        <f>IF(A114="NEWCOD",IF(ISBLANK(G114),"renseigner le champ 'Nouveau taxon'",G114),VLOOKUP(A114,'Ref Taxo'!A:B,2,FALSE))</f>
        <v>Leersia oryzoides</v>
      </c>
      <c r="C114" s="21">
        <f>IF(A114="NEWCOD",IF(ISBLANK(H114),"NoCod",H114),VLOOKUP(A114,'Ref Taxo'!A:D,4,FALSE))</f>
        <v>1569</v>
      </c>
      <c r="D114" s="34"/>
      <c r="E114" s="89">
        <v>0.01</v>
      </c>
      <c r="F114" s="35" t="s">
        <v>2290</v>
      </c>
      <c r="G114" s="79"/>
      <c r="H114" s="80"/>
    </row>
    <row r="115" spans="1:8" ht="15">
      <c r="A115" s="33" t="s">
        <v>1098</v>
      </c>
      <c r="B115" s="20" t="str">
        <f>IF(A115="NEWCOD",IF(ISBLANK(G115),"renseigner le champ 'Nouveau taxon'",G115),VLOOKUP(A115,'Ref Taxo'!A:B,2,FALSE))</f>
        <v>Lysimachia vulgaris</v>
      </c>
      <c r="C115" s="21">
        <f>IF(A115="NEWCOD",IF(ISBLANK(H115),"NoCod",H115),VLOOKUP(A115,'Ref Taxo'!A:D,4,FALSE))</f>
        <v>1887</v>
      </c>
      <c r="D115" s="34">
        <v>0.01</v>
      </c>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2022-05-12T15:29:09Z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