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5000" sheetId="2" r:id="rId2"/>
    <sheet name="Mises à jour" sheetId="3" r:id="rId3"/>
  </sheets>
  <definedNames/>
  <calcPr calcId="162913"/>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<sst xmlns="http://schemas.openxmlformats.org/spreadsheetml/2006/main" count="6483" uniqueCount="5304">
  <si>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</si>
  <si>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</si>
  <si>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</si>
  <si>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</si>
  <si>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</si>
  <si>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</si>
  <si>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</si>
  <si>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</si>
  <si>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</si>
  <si>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</si>
  <si>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</si>
  <si>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</si>
  <si>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</si>
  <si>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</si>
  <si>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</si>
  <si>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</si>
  <si>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</si>
  <si>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</si>
  <si>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</si>
  <si>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</si>
  <si>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</si>
  <si>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</si>
  <si>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</si>
  <si>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</si>
  <si>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</si>
  <si>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</si>
  <si>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</si>
  <si>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</si>
  <si>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</si>
  <si>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</si>
  <si>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</si>
  <si>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</si>
  <si>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</si>
  <si>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</si>
  <si>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</si>
  <si>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</si>
  <si>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</si>
  <si>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</si>
  <si>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</si>
  <si>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</si>
  <si>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</si>
  <si>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</si>
  <si>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</si>
  <si>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</si>
  <si>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</si>
  <si>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</si>
  <si>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</si>
  <si>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</si>
  <si>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</si>
  <si>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</si>
  <si>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</si>
  <si>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</si>
  <si>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</si>
  <si>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</si>
  <si>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</si>
  <si>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</si>
  <si>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</si>
  <si>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</si>
  <si>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</si>
  <si>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</si>
  <si>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</si>
  <si>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</si>
  <si>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</si>
  <si>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</si>
  <si>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</si>
  <si>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</si>
  <si>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</si>
  <si>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</si>
  <si>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</si>
  <si>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</si>
  <si>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</si>
  <si>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</si>
  <si>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</si>
  <si>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</si>
  <si>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</si>
  <si>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</si>
  <si>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</si>
  <si>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</si>
  <si>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</si>
  <si>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</si>
  <si>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</si>
  <si>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</si>
  <si>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</si>
  <si>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</si>
  <si>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</si>
  <si>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</si>
  <si>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</si>
  <si>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</si>
  <si>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</si>
  <si>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</si>
  <si>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</si>
  <si>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</si>
  <si>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</si>
  <si>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</si>
  <si>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</si>
  <si>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</si>
  <si>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</si>
  <si>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</si>
  <si>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</si>
  <si>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</si>
  <si>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</si>
  <si>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</si>
  <si>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</si>
  <si>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</si>
  <si>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</si>
  <si>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</si>
  <si>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</si>
  <si>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</si>
  <si>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</si>
  <si>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</si>
  <si>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</si>
  <si>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</si>
  <si>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</si>
  <si>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</si>
  <si>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</si>
  <si>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</si>
  <si>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</si>
  <si>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</si>
  <si>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</si>
  <si>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</si>
  <si>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</si>
  <si>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</si>
  <si>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</si>
  <si>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</si>
  <si>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</si>
  <si>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</si>
  <si>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</si>
  <si>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</si>
  <si>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</si>
  <si>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</si>
  <si>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</si>
  <si>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</si>
  <si>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</si>
  <si>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</si>
  <si>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</si>
  <si>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</si>
  <si>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</si>
  <si>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</si>
  <si>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</si>
  <si>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</si>
  <si>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</si>
  <si>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</si>
  <si>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</si>
  <si>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</si>
  <si>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</si>
  <si>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</si>
  <si>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</si>
  <si>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</si>
  <si>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</si>
  <si>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</si>
  <si>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</si>
  <si>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</si>
  <si>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</si>
  <si>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</si>
  <si>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</si>
  <si>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</si>
  <si>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</si>
  <si>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</si>
  <si>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</si>
  <si>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</si>
  <si>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</si>
  <si>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</si>
  <si>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</si>
  <si>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</si>
  <si>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</si>
  <si>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</si>
  <si>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</si>
  <si>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</si>
  <si>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</si>
  <si>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</si>
  <si>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</si>
  <si>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</si>
  <si>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</si>
  <si>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</si>
  <si>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</si>
  <si>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</si>
  <si>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</si>
  <si>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</si>
  <si>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</si>
  <si>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</si>
  <si>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</si>
  <si>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</si>
  <si>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</si>
  <si>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</si>
  <si>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</si>
  <si>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</si>
  <si>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</si>
  <si>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</si>
  <si>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</si>
  <si>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</si>
  <si>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</si>
  <si>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</si>
  <si>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</si>
  <si>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</si>
  <si>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</si>
  <si>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</si>
  <si>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</si>
  <si>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</si>
  <si>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</si>
  <si>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</si>
  <si>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</si>
  <si>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</si>
  <si>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</si>
  <si>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</si>
  <si>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</si>
  <si>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</si>
  <si>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</si>
  <si>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</si>
  <si>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</si>
  <si>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</si>
  <si>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</si>
  <si>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</si>
  <si>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</si>
  <si>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</si>
  <si>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</si>
  <si>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</si>
  <si>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</si>
  <si>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</si>
  <si>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</si>
  <si>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</si>
  <si>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</si>
  <si>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</si>
  <si>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</si>
  <si>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</si>
  <si>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</si>
  <si>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</si>
  <si>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</si>
  <si>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</si>
  <si>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</si>
  <si>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</si>
  <si>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</si>
  <si>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</si>
  <si>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</si>
  <si>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</si>
  <si>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</si>
  <si>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</si>
  <si>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</si>
  <si>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</si>
  <si>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</si>
  <si>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</si>
  <si>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</si>
  <si>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</si>
  <si>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</si>
  <si>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</si>
  <si>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</si>
  <si>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</si>
  <si>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</si>
  <si>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</si>
  <si>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</si>
  <si>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</si>
  <si>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</si>
  <si>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</si>
  <si>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</si>
  <si>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</si>
  <si>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</si>
  <si>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</si>
  <si>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</si>
  <si>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</si>
  <si>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</si>
  <si>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</si>
  <si>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</si>
  <si>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</si>
  <si>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</si>
  <si>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</si>
  <si>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</si>
  <si>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</si>
  <si>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</si>
  <si>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</si>
  <si>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</si>
  <si>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</si>
  <si>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</si>
  <si>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</si>
  <si>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</si>
  <si>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</si>
  <si>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</si>
  <si>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</si>
  <si>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</si>
  <si>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</si>
  <si>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</si>
  <si>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</si>
  <si>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</si>
  <si>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</si>
  <si>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</si>
  <si>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</si>
  <si>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</si>
  <si>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</si>
  <si>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</si>
  <si>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</si>
  <si>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</si>
  <si>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</si>
  <si>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</si>
  <si>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</si>
  <si>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</si>
  <si>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</si>
  <si>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</si>
  <si>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</si>
  <si>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</si>
  <si>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</si>
  <si>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</si>
  <si>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</si>
  <si>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</si>
  <si>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</si>
  <si>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</si>
  <si>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</si>
  <si>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</si>
  <si>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</si>
  <si>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</si>
  <si>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</si>
  <si>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</si>
  <si>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</si>
  <si>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</si>
  <si>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</si>
  <si>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</si>
  <si>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</si>
  <si>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</si>
  <si>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</si>
  <si>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</si>
  <si>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</si>
  <si>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</si>
  <si>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</si>
  <si>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</si>
  <si>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</si>
  <si>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</si>
  <si>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</si>
  <si>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</si>
  <si>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</si>
  <si>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</si>
  <si>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</si>
  <si>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</si>
  <si>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</si>
  <si>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</si>
  <si>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</si>
  <si>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</si>
  <si>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</si>
  <si>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</si>
  <si>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</si>
  <si>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</si>
  <si>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</si>
  <si>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</si>
  <si>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</si>
  <si>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</si>
  <si>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</si>
  <si>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</si>
  <si>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</si>
  <si>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</si>
  <si>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</si>
  <si>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</si>
  <si>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</si>
  <si>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</si>
  <si>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</si>
  <si>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</si>
  <si>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</si>
  <si>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</si>
  <si>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</si>
  <si>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</si>
  <si>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</si>
  <si>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</si>
  <si>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</si>
  <si>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</si>
  <si>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</si>
  <si>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</si>
  <si>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</si>
  <si>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</si>
  <si>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</si>
  <si>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</si>
  <si>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</si>
  <si>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</si>
  <si>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</si>
  <si>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</si>
  <si>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</si>
  <si>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</si>
  <si>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</si>
  <si>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</si>
  <si>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</si>
  <si>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</si>
  <si>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</si>
  <si>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</si>
  <si>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</si>
  <si>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</si>
  <si>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</si>
  <si>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</si>
  <si>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</si>
  <si>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</si>
  <si>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</si>
  <si>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</si>
  <si>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</si>
  <si>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</si>
  <si>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</si>
  <si>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</si>
  <si>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</si>
  <si>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</si>
  <si>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</si>
  <si>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</si>
  <si>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</si>
  <si>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</si>
  <si>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</si>
  <si>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</si>
  <si>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</si>
  <si>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</si>
  <si>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</si>
  <si>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</si>
  <si>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</si>
  <si>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</si>
  <si>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</si>
  <si>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</si>
  <si>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</si>
  <si>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</si>
  <si>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</si>
  <si>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</si>
  <si>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</si>
  <si>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</si>
  <si>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</si>
  <si>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</si>
  <si>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</si>
  <si>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</si>
  <si>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</si>
  <si>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</si>
  <si>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</si>
  <si>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</si>
  <si>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</si>
  <si>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</si>
  <si>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</si>
  <si>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</si>
  <si>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</si>
  <si>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</si>
  <si>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</si>
  <si>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</si>
  <si>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</si>
  <si>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</si>
  <si>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</si>
  <si>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</si>
  <si>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</si>
  <si>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</si>
  <si>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</si>
  <si>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</si>
  <si>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</si>
  <si>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</si>
  <si>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</si>
  <si>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</si>
  <si>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</si>
  <si>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</si>
  <si>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</si>
  <si>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</si>
  <si>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</si>
  <si>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</si>
  <si>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</si>
  <si>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</si>
  <si>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</si>
  <si>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</si>
  <si>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</si>
  <si>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</si>
  <si>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</si>
  <si>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</si>
  <si>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</si>
  <si>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</si>
  <si>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</si>
  <si>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</si>
  <si>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</si>
  <si>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</si>
  <si>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</si>
  <si>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</si>
  <si>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</si>
  <si>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</si>
  <si>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</si>
  <si>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</si>
  <si>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</si>
  <si>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</si>
  <si>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</si>
  <si>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</si>
  <si>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</si>
  <si>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</si>
  <si>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</si>
  <si>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</si>
  <si>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</si>
  <si>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</si>
  <si>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</si>
  <si>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</si>
  <si>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</si>
  <si>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</si>
  <si>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</si>
  <si>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</si>
  <si>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</si>
  <si>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</si>
  <si>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</si>
  <si>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</si>
  <si>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</si>
  <si>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</si>
  <si>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</si>
  <si>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</si>
  <si>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</si>
  <si>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</si>
  <si>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</si>
  <si>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</si>
  <si>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</si>
  <si>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</si>
  <si>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</si>
  <si>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</si>
  <si>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</si>
  <si>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</si>
  <si>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</si>
  <si>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</si>
  <si>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</si>
  <si>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</si>
  <si>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</si>
  <si>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</si>
  <si>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</si>
  <si>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</si>
  <si>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</si>
  <si>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</si>
  <si>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</si>
  <si>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</si>
  <si>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</si>
  <si>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</si>
  <si>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</si>
  <si>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</si>
  <si>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</si>
  <si>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</si>
  <si>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</si>
  <si>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</si>
  <si>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</si>
  <si>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</si>
  <si>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</si>
  <si>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</si>
  <si>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</si>
  <si>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</si>
  <si>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</si>
  <si>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</si>
  <si>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</si>
  <si>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</si>
  <si>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</si>
  <si>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</si>
  <si>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</si>
  <si>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</si>
  <si>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</si>
  <si>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</si>
  <si>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</si>
  <si>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</si>
  <si>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</si>
  <si>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</si>
  <si>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</si>
  <si>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</si>
  <si>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</si>
  <si>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</si>
  <si>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</si>
  <si>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</si>
  <si>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</si>
  <si>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</si>
  <si>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</si>
  <si>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</si>
  <si>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</si>
  <si>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</si>
  <si>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</si>
  <si>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</si>
  <si>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</si>
  <si>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</si>
  <si>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</si>
  <si>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</si>
  <si>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</si>
  <si>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</si>
  <si>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</si>
  <si>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</si>
  <si>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</si>
  <si>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</si>
  <si>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</si>
  <si>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</si>
  <si>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</si>
  <si>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</si>
  <si>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</si>
  <si>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</si>
  <si>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</si>
  <si>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</si>
  <si>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</si>
  <si>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</si>
  <si>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</si>
  <si>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</si>
  <si>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</si>
  <si>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</si>
  <si>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</si>
  <si>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</si>
  <si>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</si>
  <si>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</si>
  <si>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</si>
  <si>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</si>
  <si>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</si>
  <si>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</si>
  <si>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</si>
  <si>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</si>
  <si>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</si>
  <si>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</si>
  <si>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</si>
  <si>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</si>
  <si>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</si>
  <si>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</si>
  <si>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</si>
  <si>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</si>
  <si>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</si>
  <si>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</si>
  <si>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</si>
  <si>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</si>
  <si>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</si>
  <si>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</si>
  <si>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</si>
  <si>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</si>
  <si>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</si>
  <si>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</si>
  <si>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</si>
  <si>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</si>
  <si>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</si>
  <si>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</si>
  <si>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</si>
  <si>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</si>
  <si>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</si>
  <si>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</si>
  <si>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</si>
  <si>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</si>
  <si>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</si>
  <si>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</si>
  <si>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</si>
  <si>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</si>
  <si>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</si>
  <si>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</si>
  <si>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</si>
  <si>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</si>
  <si>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</si>
  <si>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</si>
  <si>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</si>
  <si>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</si>
  <si>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</si>
  <si>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</si>
  <si>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</si>
  <si>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</si>
  <si>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</si>
  <si>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</si>
  <si>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</si>
  <si>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</si>
  <si>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</si>
  <si>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</si>
  <si>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</si>
  <si>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</si>
  <si>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</si>
  <si>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</si>
  <si>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</si>
  <si>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</si>
  <si>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</si>
  <si>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</si>
  <si>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</si>
  <si>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</si>
  <si>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</si>
  <si>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</si>
  <si>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</si>
  <si>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</si>
  <si>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</si>
  <si>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</si>
  <si>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</si>
  <si>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</si>
  <si>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</si>
  <si>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</si>
  <si>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</si>
  <si>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</si>
  <si>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</si>
  <si>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</si>
  <si>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</si>
  <si>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</si>
  <si>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</si>
  <si>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</si>
  <si>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</si>
  <si>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</si>
  <si>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</si>
  <si>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</si>
  <si>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</si>
  <si>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</si>
  <si>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</si>
  <si>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</si>
  <si>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</si>
  <si>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</si>
  <si>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</si>
  <si>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</si>
  <si>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</si>
  <si>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</si>
  <si>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</si>
  <si>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</si>
  <si>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</si>
  <si>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</si>
  <si>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</si>
  <si>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</si>
  <si>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</si>
  <si>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</si>
  <si>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</si>
  <si>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</si>
  <si>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</si>
  <si>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</si>
  <si>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</si>
  <si>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</si>
  <si>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</si>
  <si>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</si>
  <si>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</si>
  <si>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</si>
  <si>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</si>
  <si>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</si>
  <si>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</si>
  <si>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</si>
  <si>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</si>
  <si>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</si>
  <si>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</si>
  <si>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</si>
  <si>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</si>
  <si>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</si>
  <si>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</si>
  <si>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</si>
  <si>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</si>
  <si>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</si>
  <si>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</si>
  <si>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</si>
  <si>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</si>
  <si>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</si>
  <si>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</si>
  <si>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</si>
  <si>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</si>
  <si>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</si>
  <si>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</si>
  <si>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</si>
  <si>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</si>
  <si>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</si>
  <si>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</si>
  <si>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</si>
  <si>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</si>
  <si>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</si>
  <si>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</si>
  <si>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</si>
  <si>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</si>
  <si>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</si>
  <si>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</si>
  <si>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</si>
  <si>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</si>
  <si>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</si>
  <si>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</si>
  <si>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</si>
  <si>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</si>
  <si>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</si>
  <si>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</si>
  <si>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</si>
  <si>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</si>
  <si>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</si>
  <si>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</si>
  <si>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</si>
  <si>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</si>
  <si>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</si>
  <si>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</si>
  <si>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</si>
  <si>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</si>
  <si>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</si>
  <si>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</si>
  <si>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</si>
  <si>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</si>
  <si>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</si>
  <si>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</si>
  <si>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</si>
  <si>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</si>
  <si>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</si>
  <si>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</si>
  <si>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</si>
  <si>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</si>
  <si>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</si>
  <si>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</si>
  <si>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</si>
  <si>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</si>
  <si>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</si>
  <si>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</si>
  <si>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</si>
  <si>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</si>
  <si>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</si>
  <si>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</si>
  <si>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</si>
  <si>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</si>
  <si>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</si>
  <si>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</si>
  <si>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</si>
  <si>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</si>
  <si>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</si>
  <si>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</si>
  <si>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</si>
  <si>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</si>
  <si>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</si>
  <si>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</si>
  <si>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</si>
  <si>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</si>
  <si>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</si>
  <si>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</si>
  <si>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</si>
  <si>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</si>
  <si>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</si>
  <si>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</si>
  <si>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</si>
  <si>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</si>
  <si>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</si>
  <si>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</si>
  <si>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</si>
  <si>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</si>
  <si>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</si>
  <si>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</si>
  <si>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</si>
  <si>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</si>
  <si>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</si>
  <si>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</si>
  <si>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</si>
  <si>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</si>
  <si>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</si>
  <si>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</si>
  <si>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</si>
  <si>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</si>
  <si>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</si>
  <si>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</si>
  <si>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</si>
  <si>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</si>
  <si>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</si>
  <si>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</si>
  <si>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</si>
  <si>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</si>
  <si>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</si>
  <si>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</si>
  <si>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</si>
  <si>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</si>
  <si>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</si>
  <si>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</si>
  <si>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</si>
  <si>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</si>
  <si>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</si>
  <si>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</si>
  <si>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</si>
  <si>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</si>
  <si>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</si>
  <si>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</si>
  <si>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</si>
  <si>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</si>
  <si>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</si>
  <si>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</si>
  <si>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</si>
  <si>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</si>
  <si>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</si>
  <si>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</si>
  <si>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</si>
  <si>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</si>
  <si>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</si>
  <si>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</si>
  <si>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</si>
  <si>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</si>
  <si>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</si>
  <si>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</si>
  <si>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</si>
  <si>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</si>
  <si>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</si>
  <si>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</si>
  <si>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</si>
  <si>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</si>
  <si>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</si>
  <si>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</si>
  <si>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</si>
  <si>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</si>
  <si>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</si>
  <si>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</si>
  <si>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</si>
  <si>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</si>
  <si>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</si>
  <si>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</si>
  <si>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</si>
  <si>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</si>
  <si>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</si>
  <si>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</si>
  <si>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</si>
  <si>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</si>
  <si>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</si>
  <si>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</si>
  <si>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</si>
  <si>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</si>
  <si>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</si>
  <si>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</si>
  <si>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</si>
  <si>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</si>
  <si>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</si>
  <si>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</si>
  <si>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</si>
  <si>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</si>
  <si>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</si>
  <si>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</si>
  <si>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</si>
  <si>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</si>
  <si>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</si>
  <si>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</si>
  <si>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</si>
  <si>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</si>
  <si>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</si>
  <si>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</si>
  <si>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</si>
  <si>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</si>
  <si>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</si>
  <si>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</si>
  <si>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</si>
  <si>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</si>
  <si>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</si>
  <si>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</si>
  <si>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</si>
  <si>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</si>
  <si>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</si>
  <si>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</si>
  <si>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</si>
  <si>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</si>
  <si>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</si>
  <si>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</si>
  <si>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</si>
  <si>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</si>
  <si>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</si>
  <si>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</si>
  <si>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</si>
  <si>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</si>
  <si>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</si>
  <si>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</si>
  <si>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</si>
  <si>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</si>
  <si>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</si>
  <si>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</si>
  <si>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</si>
  <si>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</si>
  <si>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</si>
  <si>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</si>
  <si>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</si>
  <si>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</si>
  <si>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</si>
  <si>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</si>
  <si>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</si>
  <si>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</si>
  <si>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</si>
  <si>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</si>
  <si>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</si>
  <si>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</si>
  <si>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</si>
  <si>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</si>
  <si>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</si>
  <si>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</si>
  <si>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</si>
  <si>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</si>
  <si>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</si>
  <si>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</si>
  <si>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</si>
  <si>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</si>
  <si>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</si>
  <si>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</si>
  <si>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</si>
  <si>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</si>
  <si>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</si>
  <si>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</si>
  <si>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</si>
  <si>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</si>
  <si>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</si>
  <si>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</si>
  <si>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</si>
  <si>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</si>
  <si>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</si>
  <si>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</si>
  <si>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</si>
  <si>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</si>
  <si>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</si>
  <si>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</si>
  <si>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</si>
  <si>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</si>
  <si>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</si>
  <si>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</si>
  <si>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</si>
  <si>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</si>
  <si>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</si>
  <si>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</si>
  <si>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</si>
  <si>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</si>
  <si>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</si>
  <si>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</si>
  <si>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</si>
  <si>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</si>
  <si>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</si>
  <si>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</si>
  <si>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</si>
  <si>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</si>
  <si>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</si>
  <si>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</si>
  <si>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</si>
  <si>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</si>
  <si>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</si>
  <si>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</si>
  <si>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</si>
  <si>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</si>
  <si>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</si>
  <si>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</si>
  <si>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</si>
  <si>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</si>
  <si>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</si>
  <si>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</si>
  <si>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</si>
  <si>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</si>
  <si>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</si>
  <si>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</si>
  <si>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</si>
  <si>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</si>
  <si>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</si>
  <si>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</si>
  <si>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</si>
  <si>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</si>
  <si>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</si>
  <si>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</si>
  <si>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</si>
  <si>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</si>
  <si>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</si>
  <si>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</si>
  <si>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</si>
  <si>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</si>
  <si>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</si>
  <si>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</si>
  <si>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</si>
  <si>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</si>
  <si>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</si>
  <si>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</si>
  <si>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</si>
  <si>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</si>
  <si>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</si>
  <si>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</si>
  <si>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</si>
  <si>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</si>
  <si>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</si>
  <si>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</si>
  <si>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</si>
  <si>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</si>
  <si>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</si>
  <si>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</si>
  <si>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</si>
  <si>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</si>
  <si>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</si>
  <si>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</si>
  <si>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</si>
  <si>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</si>
  <si>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</si>
  <si>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</si>
  <si>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</si>
  <si>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</si>
  <si>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</si>
  <si>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</si>
  <si>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</si>
  <si>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</si>
  <si>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</si>
  <si>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</si>
  <si>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</si>
  <si>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</si>
  <si>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</si>
  <si>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</si>
  <si>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</si>
  <si>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</si>
  <si>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</si>
  <si>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</si>
  <si>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</si>
  <si>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</si>
  <si>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</si>
  <si>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</si>
  <si>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</si>
  <si>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</si>
  <si>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</si>
  <si>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</si>
  <si>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</si>
  <si>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</si>
  <si>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</si>
  <si>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</si>
  <si>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</si>
  <si>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</si>
  <si>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</si>
  <si>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</si>
  <si>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</si>
  <si>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</si>
  <si>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</si>
  <si>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</si>
  <si>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</si>
  <si>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</si>
  <si>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</si>
  <si>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</si>
  <si>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</si>
  <si>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</si>
  <si>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</si>
  <si>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</si>
  <si>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</si>
  <si>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</si>
  <si>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</si>
  <si>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</si>
  <si>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</si>
  <si>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</si>
  <si>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</si>
  <si>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</si>
  <si>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</si>
  <si>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</si>
  <si>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</si>
  <si>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</si>
  <si>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</si>
  <si>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</si>
  <si>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</si>
  <si>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</si>
  <si>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</si>
  <si>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</si>
  <si>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</si>
  <si>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</si>
  <si>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</si>
  <si>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</si>
  <si>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</si>
  <si>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</si>
  <si>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</si>
  <si>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</si>
  <si>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</si>
  <si>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</si>
  <si>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</si>
  <si>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</si>
  <si>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</si>
  <si>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</si>
  <si>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</si>
  <si>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</si>
  <si>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</si>
  <si>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</si>
  <si>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</si>
  <si>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</si>
  <si>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</si>
  <si>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</si>
  <si>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</si>
  <si>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</si>
  <si>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</si>
  <si>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</si>
  <si>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</si>
  <si>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</si>
  <si>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</si>
  <si>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</si>
  <si>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</si>
  <si>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</si>
  <si>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</si>
  <si>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</si>
  <si>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</si>
  <si>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</si>
  <si>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</si>
  <si>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</si>
  <si>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</si>
  <si>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</si>
  <si>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</si>
  <si>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</si>
  <si>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</si>
  <si>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</si>
  <si>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</si>
  <si>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</si>
  <si>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</si>
  <si>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</si>
  <si>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</si>
  <si>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</si>
  <si>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</si>
  <si>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</si>
  <si>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</si>
  <si>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</si>
  <si>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</si>
  <si>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</si>
  <si>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</si>
  <si>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</si>
  <si>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</si>
  <si>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</si>
  <si>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</si>
  <si>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</si>
  <si>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</si>
  <si>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</si>
  <si>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</si>
  <si>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</si>
  <si>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</si>
  <si>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</si>
  <si>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</si>
  <si>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</si>
  <si>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</si>
  <si>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</si>
  <si>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</si>
  <si>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</si>
  <si>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</si>
  <si>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</si>
  <si>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</si>
  <si>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</si>
  <si>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</si>
  <si>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</si>
  <si>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</si>
  <si>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</si>
  <si>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</si>
  <si>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</si>
  <si>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</si>
  <si>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</si>
  <si>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</si>
  <si>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</si>
  <si>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</si>
  <si>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</si>
  <si>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</si>
  <si>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</si>
  <si>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</si>
  <si>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</si>
  <si>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</si>
  <si>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</si>
  <si>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</si>
  <si>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</si>
  <si>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</si>
  <si>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</si>
  <si>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</si>
  <si>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</si>
  <si>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</si>
  <si>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</si>
  <si>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</si>
  <si>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</si>
  <si>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</si>
  <si>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</si>
  <si>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</si>
  <si>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</si>
  <si>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</si>
  <si>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</si>
  <si>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</si>
  <si>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</si>
  <si>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</si>
  <si>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</si>
  <si>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</si>
  <si>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</si>
  <si>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</si>
  <si>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</si>
  <si>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</si>
  <si>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</si>
  <si>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</si>
  <si>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</si>
  <si>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</si>
  <si>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</si>
  <si>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</si>
  <si>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</si>
  <si>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</si>
  <si>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</si>
  <si>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</si>
  <si>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</si>
  <si>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</si>
  <si>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</si>
  <si>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</si>
  <si>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</si>
  <si>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</si>
  <si>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</si>
  <si>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</si>
  <si>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</si>
  <si>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</si>
  <si>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</si>
  <si>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</si>
  <si>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</si>
  <si>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</si>
  <si>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</si>
  <si>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</si>
  <si>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</si>
  <si>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</si>
  <si>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</si>
  <si>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</si>
  <si>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</si>
  <si>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</si>
  <si>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</si>
  <si>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</si>
  <si>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</si>
  <si>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</si>
  <si>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</si>
  <si>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</si>
  <si>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</si>
  <si>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</si>
  <si>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</si>
  <si>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</si>
  <si>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</si>
  <si>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</si>
  <si>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</si>
  <si>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</si>
  <si>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</si>
  <si>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</si>
  <si>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</si>
  <si>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</si>
  <si>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</si>
  <si>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</si>
  <si>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</si>
  <si>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</si>
  <si>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</si>
  <si>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</si>
  <si>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</si>
  <si>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</si>
  <si>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</si>
  <si>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</si>
  <si>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</si>
  <si>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</si>
  <si>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</si>
  <si>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</si>
  <si>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</si>
  <si>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</si>
  <si>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</si>
  <si>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</si>
  <si>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</si>
  <si>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</si>
  <si>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</si>
  <si>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</si>
  <si>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</si>
  <si>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</si>
  <si>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</si>
  <si>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</si>
  <si>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</si>
  <si>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</si>
  <si>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</si>
  <si>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</si>
  <si>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</si>
  <si>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</si>
  <si>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</si>
  <si>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</si>
  <si>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</si>
  <si>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</si>
  <si>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</si>
  <si>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</si>
  <si>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</si>
  <si>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</si>
  <si>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</si>
  <si>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</si>
  <si>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</si>
  <si>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</si>
  <si>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</si>
  <si>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</si>
  <si>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</si>
  <si>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</si>
  <si>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</si>
  <si>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</si>
  <si>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</si>
  <si>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</si>
  <si>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</si>
  <si>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</si>
  <si>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</si>
  <si>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</si>
  <si>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</si>
  <si>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</si>
  <si>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</si>
  <si>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</si>
  <si>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</si>
  <si>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</si>
  <si>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</si>
  <si>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</si>
  <si>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</si>
  <si>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</si>
  <si>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</si>
  <si>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</si>
  <si>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</si>
  <si>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</si>
  <si>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</si>
  <si>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</si>
  <si>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</si>
  <si>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</si>
  <si>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</si>
  <si>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</si>
  <si>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</si>
  <si>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</si>
  <si>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</si>
  <si>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</si>
  <si>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</si>
  <si>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</si>
  <si>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</si>
  <si>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</si>
  <si>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</si>
  <si>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</si>
  <si>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</si>
  <si>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</si>
  <si>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</si>
  <si>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</si>
  <si>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</si>
  <si>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</si>
  <si>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</si>
  <si>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</si>
  <si>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</si>
  <si>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</si>
  <si>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</si>
  <si>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</si>
  <si>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</si>
  <si>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</si>
  <si>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</si>
  <si>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</si>
  <si>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</si>
  <si>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</si>
  <si>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</si>
  <si>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</si>
  <si>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</si>
  <si>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</si>
  <si>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</si>
  <si>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</si>
  <si>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</si>
  <si>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</si>
  <si>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</si>
  <si>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</si>
  <si>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</si>
  <si>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</si>
  <si>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</si>
  <si>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</si>
  <si>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</si>
  <si>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</si>
  <si>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</si>
  <si>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</si>
  <si>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</si>
  <si>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</si>
  <si>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</si>
  <si>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</si>
  <si>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</si>
  <si>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</si>
  <si>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</si>
  <si>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</si>
  <si>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</si>
  <si>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</si>
  <si>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</si>
  <si>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</si>
  <si>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</si>
  <si>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</si>
  <si>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</si>
  <si>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</si>
  <si>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</si>
  <si>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</si>
  <si>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</si>
  <si>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</si>
  <si>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</si>
  <si>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</si>
  <si>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</si>
  <si>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</si>
  <si>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</si>
  <si>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</si>
  <si>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</si>
  <si>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</si>
  <si>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</si>
  <si>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</si>
  <si>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</si>
  <si>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</si>
  <si>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</si>
  <si>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</si>
  <si>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</si>
  <si>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</si>
  <si>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</si>
  <si>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</si>
  <si>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</si>
  <si>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</si>
  <si>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</si>
  <si>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</si>
  <si>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</si>
  <si>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</si>
  <si>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</si>
  <si>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</si>
  <si>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</si>
  <si>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</si>
  <si>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</si>
  <si>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</si>
  <si>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</si>
  <si>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</si>
  <si>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</si>
  <si>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</si>
  <si>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</si>
  <si>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</si>
  <si>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</si>
  <si>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</si>
  <si>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</si>
  <si>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</si>
  <si>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</si>
  <si>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</si>
  <si>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</si>
  <si>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</si>
  <si>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</si>
  <si>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</si>
  <si>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</si>
  <si>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</si>
  <si>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</si>
  <si>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</si>
  <si>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</si>
  <si>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</si>
  <si>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</si>
  <si>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</si>
  <si>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</si>
  <si>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</si>
  <si>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</si>
  <si>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</si>
  <si>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</si>
  <si>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</si>
  <si>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</si>
  <si>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</si>
  <si>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</si>
  <si>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</si>
  <si>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</si>
  <si>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</si>
  <si>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</si>
  <si>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</si>
  <si>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</si>
  <si>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</si>
  <si>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</si>
  <si>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</si>
  <si>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</si>
  <si>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</si>
  <si>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</si>
  <si>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</si>
  <si>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</si>
  <si>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</si>
  <si>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</si>
  <si>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</si>
  <si>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</si>
  <si>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</si>
  <si>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</si>
  <si>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</si>
  <si>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</si>
  <si>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</si>
  <si>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</si>
  <si>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</si>
  <si>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</si>
  <si>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</si>
  <si>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</si>
  <si>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</si>
  <si>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</si>
  <si>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</si>
  <si>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</si>
  <si>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</si>
  <si>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</si>
  <si>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</si>
  <si>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</si>
  <si>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</si>
  <si>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</si>
  <si>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</si>
  <si>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</si>
  <si>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</si>
  <si>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</si>
  <si>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</si>
  <si>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</si>
  <si>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</si>
  <si>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</si>
  <si>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</si>
  <si>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</si>
  <si>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</si>
  <si>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</si>
  <si>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</si>
  <si>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</si>
  <si>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</si>
  <si>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</si>
  <si>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</si>
  <si>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</si>
  <si>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</si>
  <si>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</si>
  <si>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</si>
  <si>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</si>
  <si>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</si>
  <si>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</si>
  <si>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</si>
  <si>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</si>
  <si>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</si>
  <si>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</si>
  <si>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</si>
  <si>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</si>
  <si>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</si>
  <si>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</si>
  <si>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</si>
  <si>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</si>
  <si>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</si>
  <si>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</si>
  <si>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</si>
  <si>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</si>
  <si>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</si>
  <si>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</si>
  <si>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</si>
  <si>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</si>
  <si>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</si>
  <si>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</si>
  <si>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</si>
  <si>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</si>
  <si>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</si>
  <si>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</si>
  <si>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</si>
  <si>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</si>
  <si>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</si>
  <si>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</si>
  <si>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</si>
  <si>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</si>
  <si>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</si>
  <si>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</si>
  <si>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</si>
  <si>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</si>
  <si>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</si>
  <si>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</si>
  <si>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</si>
  <si>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</si>
  <si>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</si>
  <si>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</si>
  <si>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</si>
  <si>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</si>
  <si>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</si>
  <si>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</si>
  <si>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</si>
  <si>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</si>
  <si>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</si>
  <si>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</si>
  <si>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</si>
  <si>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</si>
  <si>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</si>
  <si>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</si>
  <si>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</si>
  <si>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</si>
  <si>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</si>
  <si>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</si>
  <si>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</si>
  <si>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</si>
  <si>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</si>
  <si>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</si>
  <si>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</si>
  <si>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</si>
  <si>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</si>
  <si>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</si>
  <si>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</si>
  <si>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</si>
  <si>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</si>
  <si>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</si>
  <si>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</si>
  <si>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</si>
  <si>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</si>
  <si>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</si>
  <si>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</si>
  <si>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</si>
  <si>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</si>
  <si>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</si>
  <si>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</si>
  <si>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</si>
  <si>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</si>
  <si>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</si>
  <si>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</si>
  <si>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</si>
  <si>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</si>
  <si>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</si>
  <si>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</si>
  <si>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</si>
  <si>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</si>
  <si>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</si>
  <si>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</si>
  <si>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</si>
  <si>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</si>
  <si>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</si>
  <si>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</si>
  <si>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</si>
  <si>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</si>
  <si>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</si>
  <si>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</si>
  <si>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</si>
  <si>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</si>
  <si>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</si>
  <si>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</si>
  <si>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</si>
  <si>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</si>
  <si>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</si>
  <si>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</si>
  <si>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</si>
  <si>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</si>
  <si>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</si>
  <si>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</si>
  <si>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</si>
  <si>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</si>
  <si>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</si>
  <si>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</si>
  <si>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</si>
  <si>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</si>
  <si>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</si>
  <si>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</si>
  <si>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</si>
  <si>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</si>
  <si>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</si>
  <si>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</si>
  <si>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</si>
  <si>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</si>
  <si>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</si>
  <si>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</si>
  <si>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</si>
  <si>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</si>
  <si>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</si>
  <si>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</si>
  <si>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</si>
  <si>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</si>
  <si>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</si>
  <si>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</si>
  <si>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</si>
  <si>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</si>
  <si>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</si>
  <si>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</si>
  <si>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</si>
  <si>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</si>
  <si>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</si>
  <si>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</si>
  <si>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</si>
  <si>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</si>
  <si>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</si>
  <si>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</si>
  <si>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</si>
  <si>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</si>
  <si>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</si>
  <si>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</si>
  <si>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</si>
  <si>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</si>
  <si>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</si>
  <si>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</si>
  <si>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</si>
  <si>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</si>
  <si>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</si>
  <si>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</si>
  <si>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</si>
  <si>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</si>
  <si>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</si>
  <si>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</si>
  <si>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</si>
  <si>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</si>
  <si>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</si>
  <si>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</si>
  <si>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</si>
  <si>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</si>
  <si>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</si>
  <si>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</si>
  <si>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</si>
  <si>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</si>
  <si>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</si>
  <si>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</si>
  <si>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</si>
  <si>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</si>
  <si>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</si>
  <si>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</si>
  <si>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</si>
  <si>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</si>
  <si>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</si>
  <si>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</si>
  <si>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</si>
  <si>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</si>
  <si>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</si>
  <si>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</si>
  <si>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</si>
  <si>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</si>
  <si>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</si>
  <si>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</si>
  <si>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</si>
  <si>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</si>
  <si>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</si>
  <si>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</si>
  <si>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</si>
  <si>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</si>
  <si>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</si>
  <si>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</si>
  <si>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</si>
  <si>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</si>
  <si>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</si>
  <si>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</si>
  <si>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</si>
  <si>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</si>
  <si>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</si>
  <si>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</si>
  <si>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</si>
  <si>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</si>
  <si>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</si>
  <si>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</si>
  <si>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</si>
  <si>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</si>
  <si>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</si>
  <si>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</si>
  <si>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</si>
  <si>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</si>
  <si>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</si>
  <si>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</si>
  <si>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</si>
  <si>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</si>
  <si>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</si>
  <si>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</si>
  <si>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</si>
  <si>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</si>
  <si>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</si>
  <si>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</si>
  <si>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</si>
  <si>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</si>
  <si>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</si>
  <si>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</si>
  <si>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</si>
  <si>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</si>
  <si>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</si>
  <si>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</si>
  <si>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</si>
  <si>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</si>
  <si>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</si>
  <si>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</si>
  <si>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</si>
  <si>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</si>
  <si>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</si>
  <si>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</si>
  <si>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</si>
  <si>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</si>
  <si>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</si>
  <si>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</si>
  <si>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</si>
  <si>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</si>
  <si>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</si>
  <si>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</si>
  <si>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</si>
  <si>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</si>
  <si>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</si>
  <si>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</si>
  <si>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</si>
  <si>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</si>
  <si>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</si>
  <si>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</si>
  <si>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</si>
  <si>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</si>
  <si>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</si>
  <si>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</si>
  <si>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</si>
  <si>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</si>
  <si>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</si>
  <si>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</si>
  <si>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</si>
  <si>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</si>
  <si>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</si>
  <si>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</si>
  <si>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</si>
  <si>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</si>
  <si>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</si>
  <si>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</si>
  <si>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</si>
  <si>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</si>
  <si>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</si>
  <si>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</si>
  <si>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</si>
  <si>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</si>
  <si>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</si>
  <si>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</si>
  <si>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</si>
  <si>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</si>
  <si>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</si>
  <si>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</si>
  <si>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</si>
  <si>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</si>
  <si>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</si>
  <si>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</si>
  <si>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</si>
  <si>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</si>
  <si>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</si>
  <si>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</si>
  <si>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</si>
  <si>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</si>
  <si>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</si>
  <si>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</si>
  <si>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</si>
  <si>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</si>
  <si>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</si>
  <si>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</si>
  <si>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</si>
  <si>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</si>
  <si>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</si>
  <si>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</si>
  <si>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</si>
  <si>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</si>
  <si>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</si>
  <si>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</si>
  <si>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</si>
  <si>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</si>
  <si>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</si>
  <si>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</si>
  <si>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</si>
  <si>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</si>
  <si>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</si>
  <si>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</si>
  <si>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</si>
  <si>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</si>
  <si>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</si>
  <si>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</si>
  <si>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</si>
  <si>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</si>
  <si>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</si>
  <si>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</si>
  <si>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</si>
  <si>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</si>
  <si>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</si>
  <si>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</si>
  <si>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</si>
  <si>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</si>
  <si>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</si>
  <si>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</si>
  <si>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</si>
  <si>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</si>
  <si>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</si>
  <si>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</si>
  <si>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</si>
  <si>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</si>
  <si>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</si>
  <si>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</si>
  <si>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</si>
  <si>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</si>
  <si>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</si>
  <si>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</si>
  <si>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</si>
  <si>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</si>
  <si>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</si>
  <si>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</si>
  <si>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</si>
  <si>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</si>
  <si>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</si>
  <si>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</si>
  <si>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</si>
  <si>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</si>
  <si>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</si>
  <si>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</si>
  <si>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</si>
  <si>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</si>
  <si>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</si>
  <si>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</si>
  <si>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</si>
  <si>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</si>
  <si>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</si>
  <si>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</si>
  <si>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</si>
  <si>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</si>
  <si>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</si>
  <si>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</si>
  <si>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</si>
  <si>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</si>
  <si>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</si>
  <si>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</si>
  <si>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</si>
  <si>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</si>
  <si>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</si>
  <si>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</si>
  <si>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</si>
  <si>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</si>
  <si>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</si>
  <si>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</si>
  <si>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</si>
  <si>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</si>
  <si>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</si>
  <si>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</si>
  <si>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</si>
  <si>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</si>
  <si>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</si>
  <si>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</si>
  <si>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</si>
  <si>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</si>
  <si>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</si>
  <si>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</si>
  <si>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</si>
  <si>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</si>
  <si>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</si>
  <si>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</si>
  <si>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</si>
  <si>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</si>
  <si>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</si>
  <si>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</si>
  <si>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</si>
  <si>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</si>
  <si>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</si>
  <si>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</si>
  <si>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</si>
  <si>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</si>
  <si>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</si>
  <si>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</si>
  <si>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</si>
  <si>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</si>
  <si>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</si>
  <si>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</si>
  <si>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</si>
  <si>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</si>
  <si>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</si>
  <si>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</si>
  <si>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</si>
  <si>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</si>
  <si>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</si>
  <si>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</si>
  <si>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</si>
  <si>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</si>
  <si>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</si>
  <si>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</si>
  <si>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</si>
  <si>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</si>
  <si>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</si>
  <si>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</si>
  <si>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</si>
  <si>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</si>
  <si>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</si>
  <si>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</si>
  <si>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</si>
  <si>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</si>
  <si>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</si>
  <si>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</si>
  <si>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</si>
  <si>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</si>
  <si>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</si>
  <si>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</si>
  <si>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</si>
  <si>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</si>
  <si>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</si>
  <si>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</si>
  <si>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</si>
  <si>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</si>
  <si>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</si>
  <si>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</si>
  <si>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</si>
  <si>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</si>
  <si>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</si>
  <si>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</si>
  <si>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</si>
  <si>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</si>
  <si>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</si>
  <si>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</si>
  <si>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</si>
  <si>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</si>
  <si>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</si>
  <si>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</si>
  <si>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</si>
  <si>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</si>
  <si>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</si>
  <si>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</si>
  <si>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</si>
  <si>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</si>
  <si>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</si>
  <si>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</si>
  <si>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</si>
  <si>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</si>
  <si>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</si>
  <si>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</si>
  <si>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</si>
  <si>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</si>
  <si>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</si>
  <si>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</si>
  <si>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</si>
  <si>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</si>
  <si>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</si>
  <si>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</si>
  <si>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</si>
  <si>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</si>
  <si>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</si>
  <si>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</si>
  <si>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</si>
  <si>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</si>
  <si>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</si>
  <si>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</si>
  <si>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</si>
  <si>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</si>
  <si>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</si>
  <si>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</si>
  <si>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</si>
  <si>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</si>
  <si>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</si>
  <si>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</si>
  <si>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</si>
  <si>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</si>
  <si>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</si>
  <si>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</si>
  <si>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</si>
  <si>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</si>
  <si>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</si>
  <si>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</si>
  <si>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</si>
  <si>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</si>
  <si>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</si>
  <si>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</si>
  <si>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</si>
  <si>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</si>
  <si>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</si>
  <si>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</si>
  <si>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</si>
  <si>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</si>
  <si>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</si>
  <si>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</si>
  <si>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</si>
  <si>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</si>
  <si>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</si>
  <si>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</si>
  <si>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</si>
  <si>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</si>
  <si>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</si>
  <si>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</si>
  <si>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</si>
  <si>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</si>
  <si>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</si>
  <si>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</si>
  <si>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</si>
  <si>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</si>
  <si>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</si>
  <si>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</si>
  <si>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</si>
  <si>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</si>
  <si>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</si>
  <si>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</si>
  <si>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</si>
  <si>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</si>
  <si>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</si>
  <si>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</si>
  <si>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</si>
  <si>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</si>
  <si>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</si>
  <si>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</si>
  <si>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</si>
  <si>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</si>
  <si>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</si>
  <si>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</si>
  <si>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</si>
  <si>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</si>
  <si>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</si>
  <si>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</si>
  <si>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</si>
  <si>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</si>
  <si>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</si>
  <si>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</si>
  <si>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</si>
  <si>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</si>
  <si>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</si>
  <si>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</si>
  <si>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</si>
  <si>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</si>
  <si>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</si>
  <si>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</si>
  <si>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</si>
  <si>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</si>
  <si>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</si>
  <si>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</si>
  <si>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</si>
  <si>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</si>
  <si>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</si>
  <si>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</si>
  <si>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</si>
  <si>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</si>
  <si>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</si>
  <si>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</si>
  <si>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</si>
  <si>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</si>
  <si>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</si>
  <si>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</si>
  <si>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</si>
  <si>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</si>
  <si>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</si>
  <si>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</si>
  <si>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</si>
  <si>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</si>
  <si>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</si>
  <si>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</si>
  <si>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</si>
  <si>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</si>
  <si>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</si>
  <si>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</si>
  <si>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</si>
  <si>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</si>
  <si>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</si>
  <si>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</si>
  <si>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</si>
  <si>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</si>
  <si>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</si>
  <si>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</si>
  <si>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</si>
  <si>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</si>
  <si>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</si>
  <si>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</si>
  <si>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</si>
  <si>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</si>
  <si>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</si>
  <si>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</si>
  <si>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</si>
  <si>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</si>
  <si>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</si>
  <si>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</si>
  <si>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</si>
  <si>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</si>
  <si>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</si>
  <si>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</si>
  <si>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</si>
  <si>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</si>
  <si>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</si>
  <si>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</si>
  <si>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</si>
  <si>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</si>
  <si>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</si>
  <si>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</si>
  <si>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</si>
  <si>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</si>
  <si>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</si>
  <si>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</si>
  <si>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</si>
  <si>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</si>
  <si>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</si>
  <si>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</si>
  <si>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</si>
  <si>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</si>
  <si>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</si>
  <si>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</si>
  <si>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</si>
  <si>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</si>
  <si>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</si>
  <si>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</si>
  <si>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</si>
  <si>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</si>
  <si>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</si>
  <si>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</si>
  <si>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</si>
  <si>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</si>
  <si>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</si>
  <si>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</si>
  <si>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</si>
  <si>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</si>
  <si>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</si>
  <si>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</si>
  <si>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</si>
  <si>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</si>
  <si>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</si>
  <si>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</si>
  <si>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</si>
  <si>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</si>
  <si>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</si>
  <si>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</si>
  <si>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</si>
  <si>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</si>
  <si>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</si>
  <si>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</si>
  <si>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</si>
  <si>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</si>
  <si>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</si>
  <si>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</si>
  <si>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</si>
  <si>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</si>
  <si>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</si>
  <si>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</si>
  <si>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</si>
  <si>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</si>
  <si>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</si>
  <si>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</si>
  <si>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</si>
  <si>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</si>
  <si>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</si>
  <si>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</si>
  <si>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</si>
  <si>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</si>
  <si>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</si>
  <si>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</si>
  <si>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</si>
  <si>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</si>
  <si>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</si>
  <si>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</si>
  <si>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</si>
  <si>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</si>
  <si>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</si>
  <si>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</si>
  <si>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</si>
  <si>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</si>
  <si>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</si>
  <si>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</si>
  <si>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</si>
  <si>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</si>
  <si>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</si>
  <si>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</si>
  <si>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</si>
  <si>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</si>
  <si>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</si>
  <si>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</si>
  <si>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</si>
  <si>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</si>
  <si>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</si>
  <si>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</si>
  <si>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</si>
  <si>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</si>
  <si>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</si>
  <si>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</si>
  <si>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</si>
  <si>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</si>
  <si>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</si>
  <si>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</si>
  <si>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</si>
  <si>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</si>
  <si>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</si>
  <si>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</si>
  <si>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</si>
  <si>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</si>
  <si>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</si>
  <si>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</si>
  <si>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</si>
  <si>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</si>
  <si>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</si>
  <si>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</si>
  <si>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</si>
  <si>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</si>
  <si>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</si>
  <si>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</si>
  <si>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</si>
  <si>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</si>
  <si>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</si>
  <si>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</si>
  <si>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</si>
  <si>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</si>
  <si>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</si>
  <si>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</si>
  <si>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</si>
  <si>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</si>
  <si>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</si>
  <si>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</si>
  <si>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</si>
  <si>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</si>
  <si>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</si>
  <si>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</si>
  <si>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</si>
  <si>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</si>
  <si>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</si>
  <si>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</si>
  <si>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</si>
  <si>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</si>
  <si>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</si>
  <si>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</si>
  <si>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</si>
  <si>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</si>
  <si>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</si>
  <si>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</si>
  <si>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</si>
  <si>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</si>
  <si>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</si>
  <si>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</si>
  <si>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</si>
  <si>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</si>
  <si>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</si>
  <si>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</si>
  <si>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</si>
  <si>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</si>
  <si>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</si>
  <si>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</si>
  <si>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</si>
  <si>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</si>
  <si>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</si>
  <si>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</si>
  <si>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</si>
  <si>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</si>
  <si>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</si>
  <si>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</si>
  <si>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</si>
  <si>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</si>
  <si>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</si>
  <si>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</si>
  <si>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</si>
  <si>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</si>
  <si>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</si>
  <si>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</si>
  <si>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</si>
  <si>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</si>
  <si>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</si>
  <si>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</si>
  <si>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</si>
  <si>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</si>
  <si>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</si>
  <si>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</si>
  <si>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</si>
  <si>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</si>
  <si>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</si>
  <si>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</si>
  <si>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</si>
  <si>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</si>
  <si>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</si>
  <si>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</si>
  <si>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</si>
  <si>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</si>
  <si>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</si>
  <si>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</si>
  <si>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</si>
  <si>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</si>
  <si>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</si>
  <si>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</si>
  <si>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</si>
  <si>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</si>
  <si>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</si>
  <si>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</si>
  <si>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</si>
  <si>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</si>
  <si>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</si>
  <si>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</si>
  <si>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</si>
  <si>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</si>
  <si>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</si>
  <si>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</si>
  <si>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</si>
  <si>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</si>
  <si>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</si>
  <si>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</si>
  <si>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</si>
  <si>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</si>
  <si>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</si>
  <si>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</si>
  <si>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</si>
  <si>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</si>
  <si>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</si>
  <si>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</si>
  <si>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</si>
  <si>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</si>
  <si>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</si>
  <si>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</si>
  <si>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</si>
  <si>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</si>
  <si>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</si>
  <si>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</si>
  <si>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</si>
  <si>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</si>
  <si>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</si>
  <si>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</si>
  <si>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</si>
  <si>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</si>
  <si>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</si>
  <si>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</si>
  <si>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</si>
  <si>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</si>
  <si>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</si>
  <si>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</si>
  <si>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</si>
  <si>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</si>
  <si>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</si>
  <si>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</si>
  <si>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</si>
  <si>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</si>
  <si>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</si>
  <si>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</si>
  <si>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</si>
  <si>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</si>
  <si>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</si>
  <si>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</si>
  <si>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</si>
  <si>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</si>
  <si>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</si>
  <si>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</si>
  <si>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</si>
  <si>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</si>
  <si>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</si>
  <si>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</si>
  <si>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</si>
  <si>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</si>
  <si>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</si>
  <si>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</si>
  <si>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</si>
  <si>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</si>
  <si>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</si>
  <si>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</si>
  <si>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</si>
  <si>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</si>
  <si>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</si>
  <si>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</si>
  <si>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</si>
  <si>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</si>
  <si>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</si>
  <si>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</si>
  <si>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</si>
  <si>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</si>
  <si>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</si>
  <si>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</si>
  <si>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</si>
  <si>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</si>
  <si>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</si>
  <si>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</si>
  <si>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</si>
  <si>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</si>
  <si>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</si>
  <si>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</si>
  <si>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</si>
  <si>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</si>
  <si>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</si>
  <si>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</si>
  <si>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</si>
  <si>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</si>
  <si>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</si>
  <si>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</si>
  <si>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</si>
  <si>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</si>
  <si>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</si>
  <si>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</si>
  <si>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</si>
  <si>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</si>
  <si>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</si>
  <si>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</si>
  <si>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</si>
  <si>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</si>
  <si>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</si>
  <si>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</si>
  <si>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</si>
  <si>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</si>
  <si>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</si>
  <si>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</si>
  <si>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</si>
  <si>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</si>
  <si>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</si>
  <si>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</si>
  <si>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</si>
  <si>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</si>
  <si>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</si>
  <si>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</si>
  <si>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</si>
  <si>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</si>
  <si>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</si>
  <si>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</si>
  <si>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</si>
  <si>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</si>
  <si>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</si>
  <si>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</si>
  <si>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</si>
  <si>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</si>
  <si>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</si>
  <si>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</si>
  <si>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</si>
  <si>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</si>
  <si>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</si>
  <si>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</si>
  <si>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</si>
  <si>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</si>
  <si>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</si>
  <si>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</si>
  <si>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</si>
  <si>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</si>
  <si>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</si>
  <si>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</si>
  <si>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</si>
  <si>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</si>
  <si>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</si>
  <si>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</si>
  <si>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</si>
  <si>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</si>
  <si>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</si>
  <si>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</si>
  <si>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</si>
  <si>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</si>
  <si>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</si>
  <si>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</si>
  <si>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</si>
  <si>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</si>
  <si>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</si>
  <si>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</si>
  <si>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</si>
  <si>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</si>
  <si>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</si>
  <si>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</si>
  <si>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</si>
  <si>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</si>
  <si>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</si>
  <si>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</si>
  <si>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</si>
  <si>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</si>
  <si>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</si>
  <si>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</si>
  <si>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</si>
  <si>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</si>
  <si>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</si>
  <si>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</si>
  <si>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</si>
  <si>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</si>
  <si>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</si>
  <si>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</si>
  <si>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</si>
  <si>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</si>
  <si>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</si>
  <si>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</si>
  <si>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</si>
  <si>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</si>
  <si>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</si>
  <si>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</si>
  <si>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</si>
  <si>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</si>
  <si>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</si>
  <si>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</si>
  <si>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</si>
  <si>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</si>
  <si>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</si>
  <si>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</si>
  <si>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</si>
  <si>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</si>
  <si>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</si>
  <si>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</si>
  <si>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</si>
  <si>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</si>
  <si>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</si>
  <si>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</si>
  <si>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</si>
  <si>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</si>
  <si>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</si>
  <si>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</si>
  <si>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</si>
  <si>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</si>
  <si>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</si>
  <si>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</si>
  <si>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</si>
  <si>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</si>
  <si>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</si>
  <si>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</si>
  <si>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</si>
  <si>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</si>
  <si>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</si>
  <si>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</si>
  <si>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</si>
  <si>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</si>
  <si>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</si>
  <si>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</si>
  <si>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</si>
  <si>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</si>
  <si>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</si>
  <si>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</si>
  <si>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</si>
  <si>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</si>
  <si>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</si>
  <si>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</si>
  <si>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</si>
  <si>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</si>
  <si>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</si>
  <si>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</si>
  <si>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</si>
  <si>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</si>
  <si>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</si>
  <si>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</si>
  <si>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</si>
  <si>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</si>
  <si>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</si>
  <si>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</si>
  <si>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</si>
  <si>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</si>
  <si>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</si>
  <si>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</si>
  <si>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</si>
  <si>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</si>
  <si>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</si>
  <si>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</si>
  <si>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</si>
  <si>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</si>
  <si>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</si>
  <si>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</si>
  <si>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</si>
  <si>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</si>
  <si>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</si>
  <si>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</si>
  <si>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</si>
  <si>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</si>
  <si>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</si>
  <si>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</si>
  <si>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</si>
  <si>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</si>
  <si>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</si>
  <si>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</si>
  <si>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</si>
  <si>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</si>
  <si>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</si>
  <si>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</si>
  <si>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</si>
  <si>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</si>
  <si>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</si>
  <si>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</si>
  <si>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</si>
  <si>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</si>
  <si>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</si>
  <si>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</si>
  <si>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</si>
  <si>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</si>
  <si>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</si>
  <si>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</si>
  <si>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</si>
  <si>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</si>
  <si>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</si>
  <si>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</si>
  <si>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</si>
  <si>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</si>
  <si>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</si>
  <si>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</si>
  <si>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</si>
  <si>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</si>
  <si>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</si>
  <si>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</si>
  <si>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</si>
  <si>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</si>
  <si>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</si>
  <si>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</si>
  <si>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</si>
  <si>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</si>
  <si>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</si>
  <si>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</si>
  <si>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</si>
  <si>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</si>
  <si>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</si>
  <si>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</si>
  <si>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</si>
  <si>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</si>
  <si>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</si>
  <si>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</si>
  <si>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</si>
  <si>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</si>
  <si>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</si>
  <si>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</si>
  <si>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</si>
  <si>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</si>
  <si>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</si>
  <si>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</si>
  <si>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</si>
  <si>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</si>
  <si>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</si>
  <si>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</si>
  <si>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</si>
  <si>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</si>
  <si>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</si>
  <si>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</si>
  <si>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</si>
  <si>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</si>
  <si>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</si>
  <si>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</si>
  <si>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</si>
  <si>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</si>
  <si>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</si>
  <si>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</si>
  <si>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</si>
  <si>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</si>
  <si>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</si>
  <si>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</si>
  <si>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</si>
  <si>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</si>
  <si>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</si>
  <si>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</si>
  <si>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</si>
  <si>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</si>
  <si>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</si>
  <si>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</si>
  <si>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</si>
  <si>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</si>
  <si>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</si>
  <si>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</si>
  <si>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</si>
  <si>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</si>
  <si>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</si>
  <si>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</si>
  <si>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</si>
  <si>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</si>
  <si>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</si>
  <si>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</si>
  <si>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</si>
  <si>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</si>
  <si>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</si>
  <si>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</si>
  <si>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</si>
  <si>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</si>
  <si>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</si>
  <si>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</si>
  <si>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</si>
  <si>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</si>
  <si>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</si>
  <si>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</si>
  <si>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</si>
  <si>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</si>
  <si>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</si>
  <si>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</si>
  <si>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</si>
  <si>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</si>
  <si>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</si>
  <si>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</si>
  <si>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</si>
  <si>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</si>
  <si>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</si>
  <si>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</si>
  <si>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</si>
  <si>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</si>
  <si>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</si>
  <si>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</si>
  <si>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</si>
  <si>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</si>
  <si>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</si>
  <si>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</si>
  <si>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</si>
  <si>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</si>
  <si>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</si>
  <si>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</si>
  <si>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</si>
  <si>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</si>
  <si>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</si>
  <si>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</si>
  <si>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</si>
  <si>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</si>
  <si>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</si>
  <si>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</si>
  <si>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</si>
  <si>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</si>
  <si>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</si>
  <si>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</si>
  <si>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</si>
  <si>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</si>
  <si>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</si>
  <si>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</si>
  <si>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</si>
  <si>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</si>
  <si>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</si>
  <si>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</si>
  <si>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</si>
  <si>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</si>
  <si>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</si>
  <si>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</si>
  <si>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</si>
  <si>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</si>
  <si>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</si>
  <si>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</si>
  <si>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</si>
  <si>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</si>
  <si>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</si>
  <si>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</si>
  <si>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</si>
  <si>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</si>
  <si>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</si>
  <si>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</si>
  <si>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</si>
  <si>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</si>
  <si>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</si>
  <si>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</si>
  <si>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</si>
  <si>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</si>
  <si>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</si>
  <si>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</si>
  <si>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</si>
  <si>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</si>
  <si>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</si>
  <si>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</si>
  <si>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</si>
  <si>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</si>
  <si>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</si>
  <si>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</si>
  <si>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</si>
  <si>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</si>
  <si>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</si>
  <si>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</si>
  <si>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</si>
  <si>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</si>
  <si>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</si>
  <si>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</si>
  <si>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</si>
  <si>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</si>
  <si>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</si>
  <si>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</si>
  <si>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</si>
  <si>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</si>
  <si>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</si>
  <si>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</si>
  <si>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</si>
  <si>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</si>
  <si>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</si>
  <si>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</si>
  <si>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</si>
  <si>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</si>
  <si>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</si>
  <si>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</si>
  <si>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</si>
  <si>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</si>
  <si>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</si>
  <si>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</si>
  <si>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</si>
  <si>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</si>
  <si>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</si>
  <si>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</si>
  <si>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</si>
  <si>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</si>
  <si>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</si>
  <si>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</si>
  <si>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</si>
  <si>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</si>
  <si>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</si>
  <si>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</si>
  <si>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</si>
  <si>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</si>
  <si>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</si>
  <si>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</si>
  <si>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</si>
  <si>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</si>
  <si>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</si>
  <si>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</si>
  <si>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</si>
  <si>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</si>
  <si>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</si>
  <si>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</si>
  <si>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</si>
  <si>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</si>
  <si>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</si>
  <si>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</si>
  <si>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</si>
  <si>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</si>
  <si>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</si>
  <si>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</si>
  <si>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</si>
  <si>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</si>
  <si>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</si>
  <si>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</si>
  <si>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</si>
  <si>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</si>
  <si>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</si>
  <si>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</si>
  <si>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</si>
  <si>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</si>
  <si>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</si>
  <si>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</si>
  <si>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</si>
  <si>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</si>
  <si>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</si>
  <si>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</si>
  <si>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</si>
  <si>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</si>
  <si>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</si>
  <si>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</si>
  <si>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</si>
  <si>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</si>
  <si>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</si>
  <si>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</si>
  <si>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</si>
  <si>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</si>
  <si>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</si>
  <si>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</si>
  <si>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</si>
  <si>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</si>
  <si>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</si>
  <si>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</si>
  <si>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</si>
  <si>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</si>
  <si>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</si>
  <si>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</si>
  <si>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</si>
  <si>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</si>
  <si>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</si>
  <si>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</si>
  <si>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</si>
  <si>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</si>
  <si>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</si>
  <si>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</si>
  <si>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</si>
  <si>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</si>
  <si>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</si>
  <si>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</si>
  <si>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</si>
  <si>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</si>
  <si>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</si>
  <si>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</si>
  <si>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</si>
  <si>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</si>
  <si>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</si>
  <si>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</si>
  <si>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</si>
  <si>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</si>
  <si>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</si>
  <si>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</si>
  <si>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</si>
  <si>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</si>
  <si>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</si>
  <si>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</si>
  <si>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</si>
  <si>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</si>
  <si>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</si>
  <si>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</si>
  <si>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</si>
  <si>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</si>
  <si>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</si>
  <si>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</si>
  <si>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</si>
  <si>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</si>
  <si>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</si>
  <si>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</si>
  <si>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</si>
  <si>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</si>
  <si>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</si>
  <si>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</si>
  <si>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</si>
  <si>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</si>
  <si>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</si>
  <si>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</si>
  <si>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</si>
  <si>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</si>
  <si>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</si>
  <si>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</si>
  <si>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</si>
  <si>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</si>
  <si>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</si>
  <si>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</si>
  <si>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</si>
  <si>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</si>
  <si>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</si>
  <si>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</si>
  <si>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</si>
  <si>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</si>
  <si>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</si>
  <si>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</si>
  <si>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</si>
  <si>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</si>
  <si>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</si>
  <si>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</si>
  <si>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</si>
  <si>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</si>
  <si>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</si>
  <si>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</si>
  <si>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</si>
  <si>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</si>
  <si>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</si>
  <si>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</si>
  <si>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</si>
  <si>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</si>
  <si>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</si>
  <si>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</si>
  <si>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</si>
  <si>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</si>
  <si>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</si>
  <si>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</si>
  <si>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</si>
  <si>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</si>
  <si>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</si>
  <si>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</si>
  <si>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</si>
  <si>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</si>
  <si>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</si>
  <si>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</si>
  <si>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</si>
  <si>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</si>
  <si>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</si>
  <si>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</si>
  <si>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</si>
  <si>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</si>
  <si>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</si>
  <si>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</si>
  <si>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</si>
  <si>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</si>
  <si>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</si>
  <si>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</si>
  <si>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</si>
  <si>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</si>
  <si>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</si>
  <si>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</si>
  <si>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</si>
  <si>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</si>
  <si>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</si>
  <si>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</si>
  <si>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</si>
  <si>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</si>
  <si>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</si>
  <si>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</si>
  <si>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</si>
  <si>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</si>
  <si>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</si>
  <si>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</si>
  <si>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</si>
  <si>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</si>
  <si>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</si>
  <si>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</si>
  <si>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</si>
  <si>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</si>
  <si>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</si>
  <si>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</si>
  <si>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</si>
  <si>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</si>
  <si>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</si>
  <si>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</si>
  <si>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</si>
  <si>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</si>
  <si>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</si>
  <si>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</si>
  <si>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</si>
  <si>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</si>
  <si>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</si>
  <si>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</si>
  <si>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</si>
  <si>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</si>
  <si>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</si>
  <si>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</si>
  <si>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</si>
  <si>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</si>
  <si>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</si>
  <si>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</si>
  <si>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</si>
  <si>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</si>
  <si>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</si>
  <si>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</si>
  <si>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</si>
  <si>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</si>
  <si>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</si>
  <si>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</si>
  <si>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</si>
  <si>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</si>
  <si>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</si>
  <si>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</si>
  <si>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</si>
  <si>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</si>
  <si>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</si>
  <si>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</si>
  <si>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</si>
  <si>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</si>
  <si>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</si>
  <si>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</si>
  <si>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</si>
  <si>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</si>
  <si>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</si>
  <si>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</si>
  <si>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</si>
  <si>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</si>
  <si>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</si>
  <si>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</si>
  <si>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</si>
  <si>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</si>
  <si>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</si>
  <si>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</si>
  <si>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</si>
  <si>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</si>
  <si>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</si>
  <si>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</si>
  <si>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</si>
  <si>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</si>
  <si>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</si>
  <si>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</si>
  <si>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</si>
  <si>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</si>
  <si>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</si>
  <si>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</si>
  <si>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</si>
  <si>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</si>
  <si>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</si>
  <si>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</si>
  <si>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</si>
  <si>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</si>
  <si>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</si>
  <si>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</si>
  <si>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</si>
  <si>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</si>
  <si>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</si>
  <si>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</si>
  <si>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</si>
  <si>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</si>
  <si>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</si>
  <si>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</si>
  <si>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</si>
  <si>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</si>
  <si>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</si>
  <si>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</si>
  <si>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</si>
  <si>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</si>
  <si>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</si>
  <si>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</si>
  <si>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</si>
  <si>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</si>
  <si>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</si>
  <si>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</si>
  <si>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</si>
  <si>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</si>
  <si>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</si>
  <si>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</si>
  <si>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</si>
  <si>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</si>
  <si>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</si>
  <si>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</si>
  <si>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</si>
  <si>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</si>
  <si>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</si>
  <si>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</si>
  <si>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</si>
  <si>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</si>
  <si>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</si>
  <si>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</si>
  <si>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</si>
  <si>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</si>
  <si>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</si>
  <si>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</si>
  <si>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</si>
  <si>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</si>
  <si>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</si>
  <si>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</si>
  <si>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</si>
  <si>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</si>
  <si>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</si>
  <si>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</si>
  <si>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</si>
  <si>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</si>
  <si>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</si>
  <si>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</si>
  <si>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</si>
  <si>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</si>
  <si>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</si>
  <si>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</si>
  <si>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</si>
  <si>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</si>
  <si>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</si>
  <si>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</si>
  <si>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</si>
  <si>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</si>
  <si>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</si>
  <si>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</si>
  <si>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</si>
  <si>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</si>
  <si>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</si>
  <si>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</si>
  <si>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</si>
  <si>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</si>
  <si>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</si>
  <si>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</si>
  <si>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</si>
  <si>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</si>
  <si>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</si>
  <si>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</si>
  <si>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</si>
  <si>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</si>
  <si>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</si>
  <si>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</si>
  <si>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</si>
  <si>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</si>
  <si>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</si>
  <si>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</si>
  <si>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</si>
  <si>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</si>
  <si>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</si>
  <si>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</si>
  <si>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</si>
  <si>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</si>
  <si>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</si>
  <si>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</si>
  <si>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</si>
  <si>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</si>
  <si>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</si>
  <si>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</si>
  <si>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</si>
  <si>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</si>
  <si>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</si>
  <si>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</si>
  <si>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</si>
  <si>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</si>
  <si>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</si>
  <si>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</si>
  <si>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</si>
  <si>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</si>
  <si>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</si>
  <si>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</si>
  <si>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</si>
  <si>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</si>
  <si>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</si>
  <si>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</si>
  <si>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</si>
  <si>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</si>
  <si>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</si>
  <si>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</si>
  <si>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</si>
  <si>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</si>
  <si>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</si>
  <si>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</si>
  <si>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</si>
  <si>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</si>
  <si>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</si>
  <si>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</si>
  <si>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</si>
  <si>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</si>
  <si>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</si>
  <si>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</si>
  <si>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</si>
  <si>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</si>
  <si>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</si>
  <si>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</si>
  <si>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</si>
  <si>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</si>
  <si>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</si>
  <si>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</si>
  <si>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</si>
  <si>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</si>
  <si>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</si>
  <si>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</si>
  <si>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</si>
  <si>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</si>
  <si>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</si>
  <si>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</si>
  <si>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</si>
  <si>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</si>
  <si>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</si>
  <si>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</si>
  <si>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</si>
  <si>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</si>
  <si>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</si>
  <si>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</si>
  <si>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</si>
  <si>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</si>
  <si>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</si>
  <si>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</si>
  <si>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</si>
  <si>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</si>
  <si>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</si>
  <si>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</si>
  <si>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</si>
  <si>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</si>
  <si>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</si>
  <si>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</si>
  <si>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</si>
  <si>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</si>
  <si>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</si>
  <si>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</si>
  <si>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</si>
  <si>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</si>
  <si>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</si>
  <si>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</si>
  <si>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</si>
  <si>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</si>
  <si>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</si>
  <si>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</si>
  <si>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</si>
  <si>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</si>
  <si>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</si>
  <si>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</si>
  <si>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</si>
  <si>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</si>
  <si>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</si>
  <si>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</si>
  <si>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</si>
  <si>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</si>
  <si>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</si>
  <si>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</si>
  <si>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</si>
  <si>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</si>
  <si>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</si>
  <si>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</si>
  <si>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</si>
  <si>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</si>
  <si>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</si>
  <si>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</si>
  <si>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</si>
  <si>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</si>
  <si>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</si>
  <si>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</si>
  <si>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</si>
  <si>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</si>
  <si>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</si>
  <si>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</si>
  <si>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</si>
  <si>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</si>
  <si>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</si>
  <si>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</si>
  <si>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</si>
  <si>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</si>
  <si>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</si>
  <si>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</si>
  <si>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</si>
  <si>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</si>
  <si>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</si>
  <si>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</si>
  <si>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</si>
  <si>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</si>
  <si>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</si>
  <si>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</si>
  <si>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</si>
  <si>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</si>
  <si>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</si>
  <si>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</si>
  <si>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</si>
  <si>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</si>
  <si>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</si>
  <si>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</si>
  <si>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</si>
  <si>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</si>
  <si>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</si>
  <si>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</si>
  <si>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</si>
  <si>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</si>
  <si>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</si>
  <si>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</si>
  <si>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</si>
  <si>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</si>
  <si>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</si>
  <si>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</si>
  <si>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</si>
  <si>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</si>
  <si>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</si>
  <si>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</si>
  <si>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</si>
  <si>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</si>
  <si>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</si>
  <si>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</si>
  <si>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</si>
  <si>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</si>
  <si>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</si>
  <si>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</si>
  <si>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</si>
  <si>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</si>
  <si>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</si>
  <si>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</si>
  <si>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</si>
  <si>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</si>
  <si>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</si>
  <si>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</si>
  <si>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</si>
  <si>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</si>
  <si>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</si>
  <si>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</si>
  <si>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</si>
  <si>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</si>
  <si>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</si>
  <si>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</si>
  <si>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</si>
  <si>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</si>
  <si>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</si>
  <si>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</si>
  <si>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</si>
  <si>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</si>
  <si>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</si>
  <si>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</si>
  <si>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</si>
  <si>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</si>
  <si>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</si>
  <si>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</si>
  <si>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</si>
  <si>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</si>
  <si>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</si>
  <si>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</si>
  <si>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</si>
  <si>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</si>
  <si>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</si>
  <si>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</si>
  <si>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</si>
  <si>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</si>
  <si>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</si>
  <si>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</si>
  <si>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</si>
  <si>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</si>
  <si>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</si>
  <si>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</si>
  <si>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</si>
  <si>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</si>
  <si>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</si>
  <si>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</si>
  <si>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</si>
  <si>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</si>
  <si>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</si>
  <si>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</si>
  <si>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</si>
  <si>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</si>
  <si>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</si>
  <si>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</si>
  <si>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</si>
  <si>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</si>
  <si>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</si>
  <si>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</si>
  <si>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</si>
  <si>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</si>
  <si>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</si>
  <si>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</si>
  <si>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</si>
  <si>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</si>
  <si>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</si>
  <si>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</si>
  <si>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</si>
  <si>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</si>
  <si>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</si>
  <si>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</si>
  <si>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</si>
  <si>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</si>
  <si>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</si>
  <si>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</si>
  <si>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</si>
  <si>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</si>
  <si>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</si>
  <si>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</si>
  <si>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</si>
  <si>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</si>
  <si>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</si>
  <si>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</si>
  <si>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</si>
  <si>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</si>
  <si>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</si>
  <si>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</si>
  <si>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</si>
  <si>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</si>
  <si>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</si>
  <si>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</si>
  <si>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</si>
  <si>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</si>
  <si>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</si>
  <si>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</si>
  <si>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</si>
  <si>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</si>
  <si>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</si>
  <si>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</si>
  <si>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</si>
  <si>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</si>
  <si>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</si>
  <si>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</si>
  <si>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</si>
  <si>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</si>
  <si>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</si>
  <si>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</si>
  <si>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</si>
  <si>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</si>
  <si>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</si>
  <si>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</si>
  <si>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</si>
  <si>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</si>
  <si>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</si>
  <si>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</si>
  <si>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</si>
  <si>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</si>
  <si>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</si>
  <si>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</si>
  <si>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</si>
  <si>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</si>
  <si>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</si>
  <si>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</si>
  <si>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</si>
  <si>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</si>
  <si>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</si>
  <si>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</si>
  <si>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</si>
  <si>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</si>
  <si>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</si>
  <si>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</si>
  <si>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</si>
  <si>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</si>
  <si>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</si>
  <si>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</si>
  <si>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</si>
  <si>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</si>
  <si>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</si>
  <si>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</si>
  <si>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</si>
  <si>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</si>
  <si>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</si>
  <si>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</si>
  <si>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</si>
  <si>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</si>
  <si>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</si>
  <si>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</si>
  <si>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</si>
  <si>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</si>
  <si>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</si>
  <si>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</si>
  <si>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</si>
  <si>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</si>
  <si>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</si>
  <si>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</si>
  <si>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</si>
  <si>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</si>
  <si>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</si>
  <si>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</si>
  <si>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</si>
  <si>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</si>
  <si>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</si>
  <si>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</si>
  <si>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</si>
  <si>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</si>
  <si>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</si>
  <si>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</si>
  <si>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</si>
  <si>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</si>
  <si>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</si>
  <si>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</si>
  <si>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</si>
  <si>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</si>
  <si>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</si>
  <si>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</si>
  <si>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</si>
  <si>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</si>
  <si>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</si>
  <si>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</si>
  <si>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</si>
  <si>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</si>
  <si>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</si>
  <si>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</si>
  <si>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</si>
  <si>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</si>
  <si>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</si>
  <si>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</si>
  <si>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</si>
  <si>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</si>
  <si>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</si>
  <si>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</si>
  <si>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</si>
  <si>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</si>
  <si>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</si>
  <si>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</si>
  <si>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</si>
  <si>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</si>
  <si>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</si>
  <si>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</si>
  <si>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</si>
  <si>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</si>
  <si>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</si>
  <si>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</si>
  <si>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</si>
  <si>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</si>
  <si>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</si>
  <si>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</si>
  <si>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</si>
  <si>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</si>
  <si>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</si>
  <si>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</si>
  <si>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</si>
  <si>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</si>
  <si>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</si>
  <si>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</si>
  <si>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</si>
  <si>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</si>
  <si>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</si>
  <si>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</si>
  <si>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</si>
  <si>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</si>
  <si>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</si>
  <si>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</si>
  <si>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</si>
  <si>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</si>
  <si>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</si>
  <si>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</si>
  <si>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</si>
  <si>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</si>
  <si>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</si>
  <si>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</si>
  <si>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</si>
  <si>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</si>
  <si>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</si>
  <si>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</si>
  <si>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</si>
  <si>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</si>
  <si>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</si>
  <si>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</si>
  <si>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</si>
  <si>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</si>
  <si>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</si>
  <si>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</si>
  <si>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</si>
  <si>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</si>
  <si>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</si>
  <si>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</si>
  <si>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</si>
  <si>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</si>
  <si>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</si>
  <si>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</si>
  <si>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</si>
  <si>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</si>
  <si>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</si>
  <si>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</si>
  <si>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</si>
  <si>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</si>
  <si>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</si>
  <si>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</si>
  <si>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</si>
  <si>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</si>
  <si>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</si>
  <si>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</si>
  <si>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</si>
  <si>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</si>
  <si>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</si>
  <si>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</si>
  <si>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</si>
  <si>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</si>
  <si>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</si>
  <si>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</si>
  <si>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</si>
  <si>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</si>
  <si>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</si>
  <si>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</si>
  <si>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</si>
  <si>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</si>
  <si>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</si>
  <si>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</si>
  <si>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</si>
  <si>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</si>
  <si>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</si>
  <si>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</si>
  <si>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</si>
  <si>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</si>
  <si>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</si>
  <si>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</si>
  <si>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</si>
  <si>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</si>
  <si>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</si>
  <si>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</si>
  <si>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</si>
  <si>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</si>
  <si>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</si>
  <si>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</si>
  <si>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</si>
  <si>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</si>
  <si>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</si>
  <si>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</si>
  <si>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</si>
  <si>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</si>
  <si>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</si>
  <si>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</si>
  <si>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</si>
  <si>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</si>
  <si>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</si>
  <si>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</si>
  <si>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</si>
  <si>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</si>
  <si>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</si>
  <si>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</si>
  <si>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</si>
  <si>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</si>
  <si>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</si>
  <si>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</si>
  <si>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</si>
  <si>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</si>
  <si>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</si>
  <si>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</si>
  <si>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</si>
  <si>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</si>
  <si>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</si>
  <si>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</si>
  <si>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</si>
  <si>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</si>
  <si>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</si>
  <si>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</si>
  <si>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</si>
  <si>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</si>
  <si>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</si>
  <si>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</si>
  <si>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</si>
  <si>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</si>
  <si>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</si>
  <si>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</si>
  <si>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</si>
  <si>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</si>
  <si>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</si>
  <si>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</si>
  <si>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</si>
  <si>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</si>
  <si>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</si>
  <si>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</si>
  <si>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</si>
  <si>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</si>
  <si>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</si>
  <si>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</si>
  <si>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</si>
  <si>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</si>
  <si>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</si>
  <si>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</si>
  <si>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</si>
  <si>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</si>
  <si>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</si>
  <si>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</si>
  <si>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</si>
  <si>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</si>
  <si>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</si>
  <si>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</si>
  <si>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</si>
  <si>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</si>
  <si>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</si>
  <si>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</si>
  <si>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</si>
  <si>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</si>
  <si>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</si>
  <si>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</si>
  <si>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</si>
  <si>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</si>
  <si>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</si>
  <si>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</si>
  <si>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</si>
  <si>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</si>
  <si>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</si>
  <si>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</si>
  <si>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</si>
  <si>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</si>
  <si>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</si>
  <si>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</si>
  <si>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</si>
  <si>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</si>
  <si>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</si>
  <si>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</si>
  <si>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</si>
  <si>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</si>
  <si>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</si>
  <si>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</si>
  <si>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</si>
  <si>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</si>
  <si>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</si>
  <si>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</si>
  <si>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</si>
  <si>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</si>
  <si>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</si>
  <si>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</si>
  <si>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</si>
  <si>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</si>
  <si>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</si>
  <si>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</si>
  <si>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</si>
  <si>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</si>
  <si>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</si>
  <si>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</si>
  <si>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</si>
  <si>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</si>
  <si>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</si>
  <si>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</si>
  <si>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</si>
  <si>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</si>
  <si>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</si>
  <si>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</si>
  <si>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</si>
  <si>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</si>
  <si>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</si>
  <si>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</si>
  <si>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</si>
  <si>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</si>
  <si>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</si>
  <si>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</si>
  <si>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</si>
  <si>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</si>
  <si>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</si>
  <si>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</si>
  <si>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</si>
  <si>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</si>
  <si>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</si>
  <si>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</si>
  <si>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</si>
  <si>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</si>
  <si>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</si>
  <si>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</si>
  <si>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</si>
  <si>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</si>
  <si>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</si>
  <si>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</si>
  <si>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</si>
  <si>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</si>
  <si>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</si>
  <si>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</si>
  <si>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</si>
  <si>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</si>
  <si>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</si>
  <si>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</si>
  <si>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</si>
  <si>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</si>
  <si>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</si>
  <si>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</si>
  <si>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</si>
  <si>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</si>
  <si>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</si>
  <si>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</si>
  <si>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</si>
  <si>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</si>
  <si>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</si>
  <si>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</si>
  <si>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</si>
  <si>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</si>
  <si>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</si>
  <si>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</si>
  <si>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</si>
  <si>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</si>
  <si>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</si>
  <si>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</si>
  <si>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</si>
  <si>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</si>
  <si>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</si>
  <si>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</si>
  <si>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</si>
  <si>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</si>
  <si>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</si>
  <si>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</si>
  <si>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</si>
  <si>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</si>
  <si>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</si>
  <si>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</si>
  <si>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</si>
  <si>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</si>
  <si>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</si>
  <si>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</si>
  <si>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</si>
  <si>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</si>
  <si>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</si>
  <si>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</si>
  <si>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</si>
  <si>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</si>
  <si>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</si>
  <si>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</si>
  <si>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</si>
  <si>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</si>
  <si>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</si>
  <si>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</si>
  <si>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</si>
  <si>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</si>
  <si>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</si>
  <si>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</si>
  <si>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</si>
  <si>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</si>
  <si>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</si>
  <si>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</si>
  <si>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</si>
  <si>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</si>
  <si>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</si>
  <si>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</si>
  <si>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</si>
  <si>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</si>
  <si>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</si>
  <si>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</si>
  <si>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</si>
  <si>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</si>
  <si>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</si>
  <si>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</si>
  <si>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</si>
  <si>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</si>
  <si>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</si>
  <si>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</si>
  <si>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</si>
  <si>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</si>
  <si>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</si>
  <si>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</si>
  <si>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</si>
  <si>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</si>
  <si>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</si>
  <si>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</si>
  <si>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</si>
  <si>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</si>
  <si>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</si>
  <si>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</si>
  <si>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</si>
  <si>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</si>
  <si>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</si>
  <si>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</si>
  <si>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</si>
  <si>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</si>
  <si>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</si>
  <si>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</si>
  <si>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</si>
  <si>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</si>
  <si>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</si>
  <si>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</si>
  <si>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</si>
  <si>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</si>
  <si>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</si>
  <si>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</si>
  <si>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</si>
  <si>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</si>
  <si>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</si>
  <si>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</si>
  <si>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</si>
  <si>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</si>
  <si>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</si>
  <si>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</si>
  <si>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</si>
  <si>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</si>
  <si>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</si>
  <si>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</si>
  <si>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</si>
  <si>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</si>
  <si>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</si>
  <si>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</si>
  <si>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</si>
  <si>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</si>
  <si>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</si>
  <si>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</si>
  <si>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</si>
  <si>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</si>
  <si>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</si>
  <si>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</si>
  <si>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</si>
  <si>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</si>
  <si>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</si>
  <si>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</si>
  <si>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</si>
  <si>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</si>
  <si>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</si>
  <si>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</si>
  <si>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</si>
  <si>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</si>
  <si>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</si>
  <si>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</si>
  <si>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</si>
  <si>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</si>
  <si>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</si>
  <si>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</si>
  <si>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</si>
  <si>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</si>
  <si>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</si>
  <si>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</si>
  <si>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</si>
  <si>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</si>
  <si>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</si>
  <si>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</si>
  <si>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</si>
  <si>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</si>
  <si>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</si>
  <si>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</si>
  <si>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</si>
  <si>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</si>
  <si>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</si>
  <si>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</si>
  <si>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</si>
  <si>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</si>
  <si>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</si>
  <si>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</si>
  <si>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</si>
  <si>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</si>
  <si>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</si>
  <si>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</si>
  <si>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</si>
  <si>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</si>
  <si>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</si>
  <si>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</si>
  <si>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</si>
  <si>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</si>
  <si>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</si>
  <si>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</si>
  <si>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</si>
  <si>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</si>
  <si>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</si>
  <si>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</si>
  <si>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</si>
  <si>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</si>
  <si>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</si>
  <si>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</si>
  <si>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</si>
  <si>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</si>
  <si>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</si>
  <si>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</si>
  <si>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</si>
  <si>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</si>
  <si>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</si>
  <si>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</si>
  <si>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</si>
  <si>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</si>
  <si>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</si>
  <si>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</si>
  <si>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</si>
  <si>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</si>
  <si>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</si>
  <si>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</si>
  <si>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</si>
  <si>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</si>
  <si>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</si>
  <si>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</si>
  <si>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</si>
  <si>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</si>
  <si>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</si>
  <si>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</si>
  <si>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</si>
  <si>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</si>
  <si>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</si>
  <si>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</si>
  <si>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</si>
  <si>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</si>
  <si>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</si>
  <si>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</si>
  <si>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</si>
  <si>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</si>
  <si>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</si>
  <si>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</si>
  <si>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</si>
  <si>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</si>
  <si>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</si>
  <si>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</si>
  <si>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</si>
  <si>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</si>
  <si>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</si>
  <si>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</si>
  <si>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</si>
  <si>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</si>
  <si>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</si>
  <si>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</si>
  <si>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</si>
  <si>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</si>
  <si>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</si>
  <si>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</si>
  <si>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</si>
  <si>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</si>
  <si>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</si>
  <si>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</si>
  <si>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</si>
  <si>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</si>
  <si>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</si>
  <si>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</si>
  <si>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</si>
  <si>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</si>
  <si>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</si>
  <si>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</si>
  <si>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</si>
  <si>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</si>
  <si>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</si>
  <si>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</si>
  <si>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</si>
  <si>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</si>
  <si>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</si>
  <si>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</si>
  <si>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</si>
  <si>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</si>
  <si>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</si>
  <si>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</si>
  <si>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</si>
  <si>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</si>
  <si>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</si>
  <si>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</si>
  <si>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</si>
  <si>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</si>
  <si>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</si>
  <si>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</si>
  <si>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</si>
  <si>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</si>
  <si>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</si>
  <si>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</si>
  <si>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</si>
  <si>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</si>
  <si>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</si>
  <si>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</si>
  <si>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</si>
  <si>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</si>
  <si>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</si>
  <si>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</si>
  <si>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</si>
  <si>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</si>
  <si>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</si>
  <si>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</si>
  <si>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</si>
  <si>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</si>
  <si>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</si>
  <si>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</si>
  <si>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</si>
  <si>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</si>
  <si>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</si>
  <si>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</si>
  <si>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</si>
  <si>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</si>
  <si>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</si>
  <si>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</si>
  <si>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</si>
  <si>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</si>
  <si>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</si>
  <si>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</si>
  <si>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</si>
  <si>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</si>
  <si>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</si>
  <si>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</si>
  <si>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</si>
  <si>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</si>
  <si>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</si>
  <si>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</si>
  <si>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</si>
  <si>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</si>
  <si>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</si>
  <si>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</si>
  <si>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</si>
  <si>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</si>
  <si>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</si>
  <si>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</si>
  <si>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</si>
  <si>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</si>
  <si>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</si>
  <si>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</si>
  <si>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</si>
  <si>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</si>
  <si>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</si>
  <si>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</si>
  <si>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</si>
  <si>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</si>
  <si>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</si>
  <si>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</si>
  <si>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</si>
  <si>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</si>
  <si>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</si>
  <si>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</si>
  <si>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</si>
  <si>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</si>
  <si>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</si>
  <si>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</si>
  <si>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</si>
  <si>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</si>
  <si>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</si>
  <si>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</si>
  <si>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</si>
  <si>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</si>
  <si>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</si>
  <si>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</si>
  <si>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</si>
  <si>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</si>
  <si>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</si>
  <si>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</si>
  <si>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</si>
  <si>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</si>
  <si>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</si>
  <si>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</si>
  <si>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</si>
  <si>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</si>
  <si>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</si>
  <si>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</si>
  <si>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</si>
  <si>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</si>
  <si>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</si>
  <si>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</si>
  <si>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</si>
  <si>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</si>
  <si>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</si>
  <si>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</si>
  <si>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</si>
  <si>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</si>
  <si>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</si>
  <si>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</si>
  <si>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</si>
  <si>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</si>
  <si>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</si>
  <si>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</si>
  <si>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</si>
  <si>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</si>
  <si>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</si>
  <si>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</si>
  <si>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</si>
  <si>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</si>
  <si>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</si>
  <si>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</si>
  <si>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</si>
  <si>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</si>
  <si>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</si>
  <si>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</si>
  <si>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</si>
  <si>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</si>
  <si>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</si>
  <si>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</si>
  <si>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</si>
  <si>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</si>
  <si>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</si>
  <si>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</si>
  <si>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</si>
  <si>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</si>
  <si>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</si>
  <si>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</si>
  <si>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</si>
  <si>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</si>
  <si>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</si>
  <si>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</si>
  <si>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</si>
  <si>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</si>
  <si>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</si>
  <si>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</si>
  <si>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</si>
  <si>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</si>
  <si>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</si>
  <si>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</si>
  <si>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</si>
  <si>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</si>
  <si>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</si>
  <si>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</si>
  <si>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</si>
  <si>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</si>
  <si>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</si>
  <si>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</si>
  <si>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</si>
  <si>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</si>
  <si>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</si>
  <si>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</si>
  <si>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</si>
  <si>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</si>
  <si>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</si>
  <si>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</si>
  <si>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</si>
  <si>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</si>
  <si>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</si>
  <si>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</si>
  <si>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</si>
  <si>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</si>
  <si>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</si>
  <si>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</si>
  <si>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</si>
  <si>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</si>
  <si>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</si>
  <si>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</si>
  <si>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</si>
  <si>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</si>
  <si>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</si>
  <si>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</si>
  <si>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</si>
  <si>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</si>
  <si>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</si>
  <si>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</si>
  <si>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</si>
  <si>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</si>
  <si>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</si>
  <si>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</si>
  <si>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</si>
  <si>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</si>
  <si>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</si>
  <si>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</si>
  <si>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</si>
  <si>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</si>
  <si>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</si>
  <si>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</si>
  <si>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</si>
  <si>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</si>
  <si>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</si>
  <si>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</si>
  <si>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</si>
  <si>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</si>
  <si>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</si>
  <si>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</si>
  <si>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</si>
  <si>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</si>
  <si>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</si>
  <si>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</si>
  <si>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</si>
  <si>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</si>
  <si>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</si>
  <si>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</si>
  <si>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</si>
  <si>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</si>
  <si>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</si>
  <si>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</si>
  <si>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</si>
  <si>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</si>
  <si>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</si>
  <si>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</si>
  <si>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</si>
  <si>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</si>
  <si>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</si>
  <si>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</si>
  <si>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</si>
  <si>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</si>
  <si>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</si>
  <si>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</si>
  <si>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</si>
  <si>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</si>
  <si>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</si>
  <si>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</si>
  <si>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</si>
  <si>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</si>
  <si>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</si>
  <si>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</si>
  <si>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</si>
  <si>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</si>
  <si>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</si>
  <si>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</si>
  <si>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</si>
  <si>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</si>
  <si>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</si>
  <si>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</si>
  <si>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</si>
  <si>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</si>
  <si>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</si>
  <si>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</si>
  <si>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</si>
  <si>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</si>
  <si>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</si>
  <si>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</si>
  <si>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</si>
  <si>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</si>
  <si>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</si>
  <si>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</si>
  <si>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</si>
  <si>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</si>
  <si>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</si>
  <si>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</si>
  <si>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</si>
  <si>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</si>
  <si>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</si>
  <si>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</si>
  <si>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</si>
  <si>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</si>
  <si>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</si>
  <si>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</si>
  <si>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</si>
  <si>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</si>
  <si>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</si>
  <si>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</si>
  <si>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</si>
  <si>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</si>
  <si>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</si>
  <si>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</si>
  <si>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</si>
  <si>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</si>
  <si>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</si>
  <si>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</si>
  <si>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</si>
  <si>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</si>
  <si>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</si>
  <si>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</si>
  <si>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</si>
  <si>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</si>
  <si>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</si>
  <si>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</si>
  <si>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</si>
  <si>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</si>
  <si>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</si>
  <si>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</si>
  <si>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</si>
  <si>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</si>
  <si>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</si>
  <si>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</si>
  <si>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</si>
  <si>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</si>
  <si>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</si>
  <si>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</si>
  <si>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</si>
  <si>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</si>
  <si>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</si>
  <si>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</si>
  <si>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</si>
  <si>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</si>
  <si>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</si>
  <si>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</si>
  <si>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</si>
  <si>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</si>
  <si>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</si>
  <si>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</si>
  <si>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</si>
  <si>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</si>
  <si>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</si>
  <si>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</si>
  <si>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</si>
  <si>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</si>
  <si>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</si>
  <si>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</si>
  <si>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</si>
  <si>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</si>
  <si>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</si>
  <si>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</si>
  <si>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</si>
  <si>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</si>
  <si>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</si>
  <si>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</si>
  <si>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</si>
  <si>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</si>
  <si>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</si>
  <si>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</si>
  <si>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</si>
  <si>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</si>
  <si>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</si>
  <si>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</si>
  <si>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</si>
  <si>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</si>
  <si>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</si>
  <si>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</si>
  <si>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</si>
  <si>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</si>
  <si>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</si>
  <si>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</si>
  <si>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</si>
  <si>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</si>
  <si>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</si>
  <si>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</si>
  <si>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</si>
  <si>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</si>
  <si>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</si>
  <si>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</si>
  <si>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</si>
  <si>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</si>
  <si>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</si>
  <si>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</si>
  <si>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</si>
  <si>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</si>
  <si>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</si>
  <si>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</si>
  <si>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</si>
  <si>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</si>
  <si>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</si>
  <si>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</si>
  <si>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</si>
  <si>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</si>
  <si>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</si>
  <si>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</si>
  <si>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</si>
  <si>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</si>
  <si>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</si>
  <si>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</si>
  <si>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</si>
  <si>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</si>
  <si>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</si>
  <si>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</si>
  <si>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</si>
  <si>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</si>
  <si>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</si>
  <si>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</si>
  <si>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</si>
  <si>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</si>
  <si>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</si>
  <si>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</si>
  <si>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</si>
  <si>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</si>
  <si>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</si>
  <si>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</si>
  <si>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</si>
  <si>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</si>
  <si>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</si>
  <si>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</si>
  <si>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</si>
  <si>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</si>
  <si>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</si>
  <si>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</si>
  <si>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</si>
  <si>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</si>
  <si>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</si>
  <si>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</si>
  <si>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</si>
  <si>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</si>
  <si>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</si>
  <si>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</si>
  <si>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</si>
  <si>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</si>
  <si>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</si>
  <si>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</si>
  <si>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</si>
  <si>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</si>
  <si>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</si>
  <si>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</si>
  <si>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</si>
  <si>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</si>
  <si>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</si>
  <si>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</si>
  <si>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</si>
  <si>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</si>
  <si>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</si>
  <si>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</si>
  <si>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</si>
  <si>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</si>
  <si>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</si>
  <si>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</si>
  <si>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</si>
  <si>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</si>
  <si>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</si>
  <si>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</si>
  <si>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</si>
  <si>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</si>
  <si>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</si>
  <si>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</si>
  <si>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</si>
  <si>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</si>
  <si>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</si>
  <si>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</si>
  <si>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</si>
  <si>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</si>
  <si>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</si>
  <si>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</si>
  <si>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</si>
  <si>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</si>
  <si>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</si>
  <si>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</si>
  <si>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</si>
  <si>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</si>
  <si>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</si>
  <si>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</si>
  <si>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</si>
  <si>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</si>
  <si>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</si>
  <si>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</si>
  <si>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</si>
  <si>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</si>
  <si>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</si>
  <si>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</si>
  <si>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</si>
  <si>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</si>
  <si>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</si>
  <si>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</si>
  <si>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</si>
  <si>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</si>
  <si>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</si>
  <si>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</si>
  <si>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</si>
  <si>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</si>
  <si>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</si>
  <si>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</si>
  <si>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</si>
  <si>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</si>
  <si>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</si>
  <si>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</si>
  <si>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</si>
  <si>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</si>
  <si>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</si>
  <si>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</si>
  <si>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</si>
  <si>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</si>
  <si>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</si>
  <si>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</si>
  <si>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</si>
  <si>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</si>
  <si>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</si>
  <si>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</si>
  <si>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</si>
  <si>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</si>
  <si>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</si>
  <si>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</si>
  <si>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</si>
  <si>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</si>
  <si>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</si>
  <si>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</si>
  <si>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</si>
  <si>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</si>
  <si>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</si>
  <si>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</si>
  <si>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</si>
  <si>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</si>
  <si>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</si>
  <si>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</si>
  <si>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</si>
  <si>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</si>
  <si>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</si>
  <si>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</si>
  <si>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</si>
  <si>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</si>
  <si>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</si>
  <si>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</si>
  <si>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</si>
  <si>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</si>
  <si>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</si>
  <si>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</si>
  <si>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</si>
  <si>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</si>
  <si>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</si>
  <si>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</si>
  <si>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</si>
  <si>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</si>
  <si>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</si>
  <si>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</si>
  <si>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</si>
  <si>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</si>
  <si>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</si>
  <si>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</si>
  <si>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</si>
  <si>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</si>
  <si>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</si>
  <si>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</si>
  <si>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</si>
  <si>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</si>
  <si>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</si>
  <si>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</si>
  <si>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</si>
  <si>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</si>
  <si>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</si>
  <si>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</si>
  <si>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</si>
  <si>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</si>
  <si>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</si>
  <si>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</si>
  <si>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</si>
  <si>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</si>
  <si>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</si>
  <si>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</si>
  <si>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</si>
  <si>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</si>
  <si>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</si>
  <si>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</si>
  <si>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</si>
  <si>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</si>
  <si>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</si>
  <si>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</si>
  <si>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</si>
  <si>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</si>
  <si>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</si>
  <si>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</si>
  <si>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</si>
  <si>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</si>
  <si>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</si>
  <si>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</si>
  <si>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</si>
  <si>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</si>
  <si>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</si>
  <si>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</si>
  <si>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</si>
  <si>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</si>
  <si>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</si>
  <si>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</si>
  <si>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</si>
  <si>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</si>
  <si>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</si>
  <si>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</si>
  <si>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</si>
  <si>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</si>
  <si>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</si>
  <si>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</si>
  <si>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</si>
  <si>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</si>
  <si>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</si>
  <si>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</si>
  <si>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</si>
  <si>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</si>
  <si>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</si>
  <si>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</si>
  <si>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</si>
  <si>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</si>
  <si>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</si>
  <si>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</si>
  <si>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</si>
  <si>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</si>
  <si>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</si>
  <si>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</si>
  <si>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</si>
  <si>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</si>
  <si>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</si>
  <si>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</si>
  <si>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</si>
  <si>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</si>
  <si>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</si>
  <si>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</si>
  <si>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</si>
  <si>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</si>
  <si>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</si>
  <si>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</si>
  <si>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</si>
  <si>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</si>
  <si>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</si>
  <si>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</si>
  <si>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</si>
  <si>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</si>
  <si>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</si>
  <si>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</si>
  <si>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</si>
  <si>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</si>
  <si>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</si>
  <si>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</si>
  <si>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</si>
  <si>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</si>
  <si>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</si>
  <si>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</si>
  <si>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</si>
  <si>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</si>
  <si>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</si>
  <si>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</si>
  <si>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</si>
  <si>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</si>
  <si>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</si>
  <si>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</si>
  <si>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</si>
  <si>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</si>
  <si>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</si>
  <si>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</si>
  <si>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</si>
  <si>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</si>
  <si>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</si>
  <si>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</si>
  <si>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</si>
  <si>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</si>
  <si>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</si>
  <si>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</si>
  <si>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</si>
  <si>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</si>
  <si>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</si>
  <si>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</si>
  <si>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</si>
  <si>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</si>
  <si>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</si>
  <si>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</si>
  <si>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</si>
  <si>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</si>
  <si>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</si>
  <si>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</si>
  <si>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</si>
  <si>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</si>
  <si>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</si>
  <si>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</si>
  <si>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</si>
  <si>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</si>
  <si>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</si>
  <si>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</si>
  <si>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</si>
  <si>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</si>
  <si>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</si>
  <si>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</si>
  <si>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</si>
  <si>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</si>
  <si>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</si>
  <si>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</si>
  <si>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</si>
  <si>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</si>
  <si>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</si>
  <si>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</si>
  <si>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</si>
  <si>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</si>
  <si>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</si>
  <si>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</si>
  <si>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</si>
  <si>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</si>
  <si>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</si>
  <si>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</si>
  <si>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</si>
  <si>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</si>
  <si>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</si>
  <si>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</si>
  <si>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</si>
  <si>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</si>
  <si>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</si>
  <si>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</si>
  <si>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</si>
  <si>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</si>
  <si>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</si>
  <si>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</si>
  <si>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</si>
  <si>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</si>
  <si>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</si>
  <si>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</si>
  <si>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</si>
  <si>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</si>
  <si>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</si>
  <si>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</si>
  <si>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</si>
  <si>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</si>
  <si>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</si>
  <si>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</si>
  <si>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</si>
  <si>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</si>
  <si>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</si>
  <si>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</si>
  <si>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</si>
  <si>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</si>
  <si>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</si>
  <si>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</si>
  <si>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</si>
  <si>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</si>
  <si>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</si>
  <si>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</si>
  <si>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</si>
  <si>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</si>
  <si>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</si>
  <si>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</si>
  <si>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</si>
  <si>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</si>
  <si>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</si>
  <si>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</si>
  <si>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</si>
  <si>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</si>
  <si>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</si>
  <si>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</si>
  <si>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</si>
  <si>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</si>
  <si>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</si>
  <si>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</si>
  <si>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</si>
  <si>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</si>
  <si>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</si>
  <si>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</si>
  <si>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</si>
  <si>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</si>
  <si>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</si>
  <si>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</si>
  <si>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</si>
  <si>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</si>
  <si>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</si>
  <si>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</si>
  <si>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</si>
  <si>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</si>
  <si>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</si>
  <si>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</si>
  <si>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</si>
  <si>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</si>
  <si>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</si>
  <si>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</si>
  <si>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</si>
  <si>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</si>
  <si>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</si>
  <si>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</si>
  <si>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</si>
  <si>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</si>
  <si>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</si>
  <si>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</si>
  <si>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</si>
  <si>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</si>
  <si>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</si>
  <si>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</si>
  <si>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</si>
  <si>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</si>
  <si>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</si>
  <si>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</si>
  <si>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</si>
  <si>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</si>
  <si>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</si>
  <si>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</si>
  <si>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</si>
  <si>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</si>
  <si>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</si>
  <si>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</si>
  <si>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</si>
  <si>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</si>
  <si>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</si>
  <si>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</si>
  <si>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</si>
  <si>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</si>
  <si>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</si>
  <si>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</si>
  <si>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</si>
  <si>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</si>
  <si>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</si>
  <si>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</si>
  <si>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</si>
  <si>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</si>
  <si>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</si>
  <si>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</si>
  <si>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</si>
  <si>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</si>
  <si>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</si>
  <si>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</si>
  <si>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</si>
  <si>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</si>
  <si>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</si>
  <si>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</si>
  <si>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</si>
  <si>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</si>
  <si>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</si>
  <si>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</si>
  <si>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</si>
  <si>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</si>
  <si>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</si>
  <si>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</si>
  <si>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</si>
  <si>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</si>
  <si>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</si>
  <si>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</si>
  <si>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</si>
  <si>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</si>
  <si>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</si>
  <si>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</si>
  <si>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</si>
  <si>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</si>
  <si>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</si>
  <si>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</si>
  <si>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</si>
  <si>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</si>
  <si>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</si>
  <si>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</si>
  <si>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</si>
  <si>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</si>
  <si>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</si>
  <si>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</si>
  <si>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</si>
  <si>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</si>
  <si>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</si>
  <si>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</si>
  <si>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</si>
  <si>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</si>
  <si>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</si>
  <si>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</si>
  <si>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</si>
  <si>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</si>
  <si>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</si>
  <si>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</si>
  <si>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</si>
  <si>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</si>
  <si>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</si>
  <si>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</si>
  <si>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</si>
  <si>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</si>
  <si>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</si>
  <si>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</si>
  <si>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</si>
  <si>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</si>
  <si>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</si>
  <si>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</si>
  <si>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</si>
  <si>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</si>
  <si>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</si>
  <si>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</si>
  <si>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</si>
  <si>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</si>
  <si>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</si>
  <si>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</si>
  <si>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</si>
  <si>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</si>
  <si>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</si>
  <si>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</si>
  <si>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</si>
  <si>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</si>
  <si>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</si>
  <si>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</si>
  <si>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</si>
  <si>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</si>
  <si>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</si>
  <si>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</si>
  <si>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</si>
  <si>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</si>
  <si>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</si>
  <si>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</si>
  <si>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</si>
  <si>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</si>
  <si>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</si>
  <si>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</si>
  <si>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</si>
  <si>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</si>
  <si>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</si>
  <si>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</si>
  <si>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</si>
  <si>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</si>
  <si>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</si>
  <si>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</si>
  <si>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</si>
  <si>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</si>
  <si>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</si>
  <si>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</si>
  <si>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</si>
  <si>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</si>
  <si>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</si>
  <si>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</si>
  <si>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</si>
  <si>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</si>
  <si>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</si>
  <si>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</si>
  <si>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</si>
  <si>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</si>
  <si>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</si>
  <si>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</si>
  <si>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</si>
  <si>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</si>
  <si>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</si>
  <si>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</si>
  <si>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</si>
  <si>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</si>
  <si>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</si>
  <si>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</si>
  <si>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</si>
  <si>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</si>
  <si>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</si>
  <si>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</si>
  <si>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</si>
  <si>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</si>
  <si>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</si>
  <si>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</si>
  <si>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</si>
  <si>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</si>
  <si>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</si>
  <si>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</si>
  <si>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</si>
  <si>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</si>
  <si>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</si>
  <si>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</si>
  <si>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</si>
  <si>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</si>
  <si>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</si>
  <si>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</si>
  <si>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</si>
  <si>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</si>
  <si>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</si>
  <si>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</si>
  <si>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</si>
  <si>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</si>
  <si>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</si>
  <si>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</si>
  <si>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</si>
  <si>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</si>
  <si>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</si>
  <si>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</si>
  <si>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</si>
  <si>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</si>
  <si>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</si>
  <si>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</si>
  <si>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</si>
  <si>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</si>
  <si>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</si>
  <si>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</si>
  <si>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</si>
  <si>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</si>
  <si>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</si>
  <si>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</si>
  <si>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</si>
  <si>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</si>
  <si>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</si>
  <si>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</si>
  <si>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</si>
  <si>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</si>
  <si>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</si>
  <si>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</si>
  <si>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</si>
  <si>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</si>
  <si>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</si>
  <si>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</si>
  <si>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</si>
  <si>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</si>
  <si>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</si>
  <si>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</si>
  <si>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</si>
  <si>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</si>
  <si>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</si>
  <si>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</si>
  <si>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</si>
  <si>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</si>
  <si>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</si>
  <si>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</si>
  <si>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</si>
  <si>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</si>
  <si>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</si>
  <si>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</si>
  <si>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</si>
  <si>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</si>
  <si>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</si>
  <si>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</si>
  <si>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</si>
  <si>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</si>
  <si>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</si>
  <si>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</si>
  <si>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</si>
  <si>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</si>
  <si>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</si>
  <si>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</si>
  <si>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</si>
  <si>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</si>
  <si>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</si>
  <si>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</si>
  <si>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</si>
  <si>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</si>
  <si>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</si>
  <si>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</si>
  <si>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</si>
  <si>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</si>
  <si>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</si>
  <si>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</si>
  <si>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</si>
  <si>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</si>
  <si>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</si>
  <si>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</si>
  <si>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</si>
  <si>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</si>
  <si>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</si>
  <si>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</si>
  <si>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</si>
  <si>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</si>
  <si>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</si>
  <si>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</si>
  <si>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</si>
  <si>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</si>
  <si>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</si>
  <si>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</si>
  <si>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</si>
  <si>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</si>
  <si>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</si>
  <si>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</si>
  <si>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</si>
  <si>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</si>
  <si>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</si>
  <si>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</si>
  <si>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</si>
  <si>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</si>
  <si>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</si>
  <si>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</si>
  <si>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</si>
  <si>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</si>
  <si>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</si>
  <si>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</si>
  <si>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</si>
  <si>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</si>
  <si>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</si>
  <si>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</si>
  <si>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</si>
  <si>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</si>
  <si>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</si>
  <si>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</si>
  <si>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</si>
  <si>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</si>
  <si>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</si>
  <si>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</si>
  <si>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</si>
  <si>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</si>
  <si>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</si>
  <si>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</si>
  <si>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</si>
  <si>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</si>
  <si>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</si>
  <si>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</si>
  <si>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</si>
  <si>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</si>
  <si>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</si>
  <si>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</si>
  <si>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</si>
  <si>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</si>
  <si>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</si>
  <si>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</si>
  <si>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</si>
  <si>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</si>
  <si>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</si>
  <si>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</si>
  <si>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</si>
  <si>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</si>
  <si>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</si>
  <si>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</si>
  <si>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</si>
  <si>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</si>
  <si>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</si>
  <si>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</si>
  <si>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</si>
  <si>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</si>
  <si>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</si>
  <si>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</si>
  <si>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</si>
  <si>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</si>
  <si>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</si>
  <si>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</si>
  <si>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</si>
  <si>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</si>
  <si>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</si>
  <si>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</si>
  <si>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</si>
  <si>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</si>
  <si>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</si>
  <si>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</si>
  <si>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</si>
  <si>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</si>
  <si>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</si>
  <si>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</si>
  <si>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</si>
  <si>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</si>
  <si>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</si>
  <si>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</si>
  <si>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</si>
  <si>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</si>
  <si>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</si>
  <si>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</si>
  <si>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</si>
  <si>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</si>
  <si>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</si>
  <si>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</si>
  <si>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</si>
  <si>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</si>
  <si>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</si>
  <si>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</si>
  <si>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</si>
  <si>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</si>
  <si>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</si>
  <si>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</si>
  <si>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</si>
  <si>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</si>
  <si>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</si>
  <si>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</si>
  <si>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</si>
  <si>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</si>
  <si>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</si>
  <si>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</si>
  <si>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</si>
  <si>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</si>
  <si>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</si>
  <si>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</si>
  <si>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</si>
  <si>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</si>
  <si>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</si>
  <si>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</si>
  <si>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</si>
  <si>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</si>
  <si>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</si>
  <si>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</si>
  <si>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</si>
  <si>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</si>
  <si>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</si>
  <si>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</si>
  <si>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</si>
  <si>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</si>
  <si>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</si>
  <si>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</si>
  <si>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</si>
  <si>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</si>
  <si>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</si>
  <si>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</si>
  <si>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</si>
  <si>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</si>
  <si>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</si>
  <si>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</si>
  <si>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</si>
  <si>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</si>
  <si>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</si>
  <si>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</si>
  <si>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</si>
  <si>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</si>
  <si>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</si>
  <si>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</si>
  <si>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</si>
  <si>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</si>
  <si>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</si>
  <si>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</si>
  <si>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</si>
  <si>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</si>
  <si>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</si>
  <si>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</si>
  <si>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</si>
  <si>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</si>
  <si>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</si>
  <si>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</si>
  <si>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</si>
  <si>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</si>
  <si>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</si>
  <si>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</si>
  <si>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</si>
  <si>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</si>
  <si>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</si>
  <si>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</si>
  <si>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</si>
  <si>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</si>
  <si>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</si>
  <si>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</si>
  <si>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</si>
  <si>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</si>
  <si>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</si>
  <si>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</si>
  <si>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</si>
  <si>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</si>
  <si>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</si>
  <si>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</si>
  <si>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</si>
  <si>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</si>
  <si>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</si>
  <si>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</si>
  <si>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</si>
  <si>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</si>
  <si>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</si>
  <si>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</si>
  <si>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</si>
  <si>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</si>
  <si>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</si>
  <si>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</si>
  <si>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</si>
  <si>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</si>
  <si>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</si>
  <si>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</si>
  <si>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</si>
  <si>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</si>
  <si>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</si>
  <si>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</si>
  <si>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</si>
  <si>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</si>
  <si>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</si>
  <si>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</si>
  <si>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</si>
  <si>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</si>
  <si>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</si>
  <si>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</si>
  <si>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</si>
  <si>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</si>
  <si>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</si>
  <si>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</si>
  <si>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</si>
  <si>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</si>
  <si>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</si>
  <si>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</si>
  <si>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</si>
  <si>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</si>
  <si>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</si>
  <si>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</si>
  <si>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DOURDOU A GRAND VABRE</t>
  </si>
  <si>
    <t>LE DOURDOU</t>
  </si>
  <si>
    <t>05095000</t>
  </si>
  <si>
    <t>18310006400033</t>
  </si>
  <si>
    <t>Agence de l'Eau Adour-Garonne</t>
  </si>
  <si>
    <t>34255833500051</t>
  </si>
  <si>
    <t>AQUASCOP BIOLOGIE</t>
  </si>
  <si>
    <t>IBMR-22-M107</t>
  </si>
  <si>
    <t>JOYCE LAMBERT, VALENTIN ORANGE</t>
  </si>
  <si>
    <t>IBMR standard</t>
  </si>
  <si>
    <t>GAUCHE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</si>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</sst>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15">
      <c r="A9" s="48" t="s">
        <v>2263</v>
      </c>
      <c r="B9" s="45" t="s">
        <v>5288</v>
      </c>
      <c r="D9" s="10" t="s">
        <v>2261</v>
      </c>
      <c r="E9" s="51" t="s">
        <v>5293</v>
      </c>
      <c r="G9" s="114"/>
      <c r="H9" s="115"/>
    </row>
    <row r="10" spans="1:8" ht="15">
      <c r="A10" s="10" t="s">
        <v>2059</v>
      </c>
      <c r="B10" s="46" t="s">
        <v>5287</v>
      </c>
      <c r="D10" s="10" t="s">
        <v>2279</v>
      </c>
      <c r="E10" s="51">
        <v>648850</v>
      </c>
      <c r="G10" s="114"/>
      <c r="H10" s="115"/>
    </row>
    <row r="11" spans="1:8" ht="15">
      <c r="A11" s="10" t="s">
        <v>2277</v>
      </c>
      <c r="B11" s="47">
        <v>44776</v>
      </c>
      <c r="D11" s="10" t="s">
        <v>2280</v>
      </c>
      <c r="E11" s="52">
        <v>6392647</v>
      </c>
      <c r="G11" s="114"/>
      <c r="H11" s="115"/>
    </row>
    <row r="12" spans="1:8" ht="15">
      <c r="A12" s="10" t="s">
        <v>2283</v>
      </c>
      <c r="B12" s="52" t="s">
        <v>5294</v>
      </c>
      <c r="D12" s="10" t="s">
        <v>2281</v>
      </c>
      <c r="E12" s="52">
        <v>648895</v>
      </c>
      <c r="G12" s="116"/>
      <c r="H12" s="117"/>
    </row>
    <row r="13" spans="1:5" ht="17.25" customHeight="1" thickBot="1">
      <c r="A13" s="2"/>
      <c r="B13" s="55"/>
      <c r="D13" s="10" t="s">
        <v>2282</v>
      </c>
      <c r="E13" s="52">
        <v>6392739</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648850</v>
      </c>
    </row>
    <row r="18" spans="1:3" ht="15">
      <c r="A18" s="124"/>
      <c r="B18" s="49" t="s">
        <v>2267</v>
      </c>
      <c r="C18" s="61">
        <f>E11</f>
        <v>6392647</v>
      </c>
    </row>
    <row r="19" spans="1:2" ht="15">
      <c r="A19" s="3" t="s">
        <v>2063</v>
      </c>
      <c r="B19" s="29">
        <v>204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10.1</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23</v>
      </c>
      <c r="D35" s="28" t="s">
        <v>2284</v>
      </c>
      <c r="E35" s="32">
        <v>77</v>
      </c>
    </row>
    <row r="36" spans="1:5" s="7" customFormat="1" ht="15" customHeight="1">
      <c r="A36" s="5" t="s">
        <v>2113</v>
      </c>
      <c r="B36" s="30">
        <v>25</v>
      </c>
      <c r="C36" s="6"/>
      <c r="D36" s="8" t="s">
        <v>2112</v>
      </c>
      <c r="E36" s="30">
        <v>75</v>
      </c>
    </row>
    <row r="37" spans="1:5" s="7" customFormat="1" ht="15" customHeight="1">
      <c r="A37" s="5" t="s">
        <v>2111</v>
      </c>
      <c r="B37" s="30">
        <v>9.2</v>
      </c>
      <c r="C37" s="6"/>
      <c r="D37" s="8" t="s">
        <v>2110</v>
      </c>
      <c r="E37" s="30">
        <v>10.4</v>
      </c>
    </row>
    <row r="38" spans="1:5" s="7" customFormat="1" ht="15" customHeight="1">
      <c r="A38" s="5" t="s">
        <v>2115</v>
      </c>
      <c r="B38" s="30">
        <v>3</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1</v>
      </c>
    </row>
    <row r="74" spans="1:5" s="15" customFormat="1" ht="15">
      <c r="A74" s="3" t="s">
        <v>2082</v>
      </c>
      <c r="B74" s="9">
        <v>2</v>
      </c>
      <c r="C74" s="6"/>
      <c r="D74" s="10" t="s">
        <v>2082</v>
      </c>
      <c r="E74" s="9">
        <v>3</v>
      </c>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c r="C85" s="6"/>
      <c r="D85" s="10" t="s">
        <v>2073</v>
      </c>
      <c r="E85" s="9">
        <v>2</v>
      </c>
    </row>
    <row r="86" spans="1:5" s="15" customFormat="1" ht="15">
      <c r="A86" s="3" t="s">
        <v>2072</v>
      </c>
      <c r="B86" s="9"/>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0.5</v>
      </c>
      <c r="E97" s="89">
        <v>0.9</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0.4</v>
      </c>
      <c r="E98" s="89">
        <v>0.01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0.6</v>
      </c>
      <c r="E99" s="89">
        <v>1</v>
      </c>
      <c r="F99" s="35" t="s">
        <v>2290</v>
      </c>
      <c r="G99" s="79"/>
      <c r="H99" s="80"/>
    </row>
    <row r="100" spans="1:8" ht="15">
      <c r="A100" s="33" t="s">
        <v>1151</v>
      </c>
      <c r="B100" s="20" t="str">
        <f>IF(A100="NEWCOD",IF(ISBLANK(G100),"renseigner le champ 'Nouveau taxon'",G100),VLOOKUP(A100,'Ref Taxo'!A:B,2,FALSE))</f>
        <v>Microcoleus</v>
      </c>
      <c r="C100" s="21">
        <f>IF(A100="NEWCOD",IF(ISBLANK(H100),"NoCod",H100),VLOOKUP(A100,'Ref Taxo'!A:D,4,FALSE))</f>
        <v>6405</v>
      </c>
      <c r="D100" s="34"/>
      <c r="E100" s="89">
        <v>0.01</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0.1</v>
      </c>
      <c r="E101" s="89">
        <v>0.05</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89"/>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c r="E103" s="89">
        <v>0.5</v>
      </c>
      <c r="F103" s="35" t="s">
        <v>2290</v>
      </c>
      <c r="G103" s="79"/>
      <c r="H103" s="80"/>
    </row>
    <row r="104" spans="1:8" ht="15">
      <c r="A104" s="33" t="s">
        <v>433</v>
      </c>
      <c r="B104" s="20" t="str">
        <f>IF(A104="NEWCOD",IF(ISBLANK(G104),"renseigner le champ 'Nouveau taxon'",G104),VLOOKUP(A104,'Ref Taxo'!A:B,2,FALSE))</f>
        <v>Cinclidotus fontinaloides</v>
      </c>
      <c r="C104" s="21">
        <f>IF(A104="NEWCOD",IF(ISBLANK(H104),"NoCod",H104),VLOOKUP(A104,'Ref Taxo'!A:D,4,FALSE))</f>
        <v>1320</v>
      </c>
      <c r="D104" s="34">
        <v>0.05</v>
      </c>
      <c r="E104" s="89"/>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0.3</v>
      </c>
      <c r="E105" s="89">
        <v>0.05</v>
      </c>
      <c r="F105" s="35" t="s">
        <v>2290</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0.01</v>
      </c>
      <c r="E106" s="89">
        <v>0.3</v>
      </c>
      <c r="F106" s="35" t="s">
        <v>2290</v>
      </c>
      <c r="G106" s="79"/>
      <c r="H106" s="80"/>
    </row>
    <row r="107" spans="1:8" ht="15">
      <c r="A107" s="33" t="s">
        <v>758</v>
      </c>
      <c r="B107" s="20" t="str">
        <f>IF(A107="NEWCOD",IF(ISBLANK(G107),"renseigner le champ 'Nouveau taxon'",G107),VLOOKUP(A107,'Ref Taxo'!A:B,2,FALSE))</f>
        <v>Fissidens rivularis</v>
      </c>
      <c r="C107" s="21">
        <f>IF(A107="NEWCOD",IF(ISBLANK(H107),"NoCod",H107),VLOOKUP(A107,'Ref Taxo'!A:D,4,FALSE))</f>
        <v>19669</v>
      </c>
      <c r="D107" s="34">
        <v>0.01</v>
      </c>
      <c r="E107" s="89">
        <v>0.05</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0.05</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0.1</v>
      </c>
      <c r="E109" s="89">
        <v>0.05</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89">
        <v>0.01</v>
      </c>
      <c r="F110" s="35" t="s">
        <v>5303</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0.01</v>
      </c>
      <c r="E111" s="89">
        <v>0.01</v>
      </c>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c r="E112" s="89">
        <v>0.01</v>
      </c>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Mikael Tréguier</cp:lastModifiedBy>
  <cp:lastPrinted>2017-08-03T14:39:23Z</cp:lastPrinted>
  <dcterms:created xsi:type="dcterms:W3CDTF">2017-07-26T12:29:11Z</dcterms:created>
  <dcterms:modified xsi:type="dcterms:W3CDTF">2023-01-13T14:55:50Z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