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65416" yWindow="65416" windowWidth="19440" windowHeight="15000" activeTab="1"/>
  </bookViews>
  <sheets>
    <sheet name="Ref Taxo" sheetId="1" r:id="rId1"/>
    <sheet name="05096050" sheetId="2" r:id="rId2"/>
    <sheet name="Mises à jour" sheetId="3" r:id="rId3"/>
  </sheets>
  <definedNames/>
  <calcPr calcId="181029"/>
  <extLst/>
</workbook>
</file>

<file path=xl/sharedStrings.xml><?xml version="1.0" encoding="utf-8"?>
<sst xmlns="http://schemas.openxmlformats.org/spreadsheetml/2006/main" count="6489" uniqueCount="5306">
  <si>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</si>
  <si>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</si>
  <si>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</si>
  <si>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</si>
  <si>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</si>
  <si>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</si>
  <si>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</si>
  <si>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</si>
  <si>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</si>
  <si>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</si>
  <si>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</si>
  <si>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</si>
  <si>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</si>
  <si>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</si>
  <si>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</si>
  <si>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</si>
  <si>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</si>
  <si>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</si>
  <si>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</si>
  <si>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</si>
  <si>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</si>
  <si>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</si>
  <si>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</si>
  <si>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</si>
  <si>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</si>
  <si>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</si>
  <si>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</si>
  <si>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</si>
  <si>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</si>
  <si>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</si>
  <si>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</si>
  <si>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</si>
  <si>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</si>
  <si>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</si>
  <si>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</si>
  <si>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</si>
  <si>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</si>
  <si>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</si>
  <si>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</si>
  <si>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</si>
  <si>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</si>
  <si>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</si>
  <si>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</si>
  <si>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</si>
  <si>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</si>
  <si>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</si>
  <si>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</si>
  <si>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</si>
  <si>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</si>
  <si>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</si>
  <si>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</si>
  <si>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</si>
  <si>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</si>
  <si>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</si>
  <si>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</si>
  <si>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</si>
  <si>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</si>
  <si>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</si>
  <si>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</si>
  <si>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</si>
  <si>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</si>
  <si>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</si>
  <si>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</si>
  <si>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</si>
  <si>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</si>
  <si>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</si>
  <si>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</si>
  <si>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</si>
  <si>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</si>
  <si>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</si>
  <si>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</si>
  <si>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</si>
  <si>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</si>
  <si>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</si>
  <si>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</si>
  <si>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</si>
  <si>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</si>
  <si>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</si>
  <si>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</si>
  <si>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</si>
  <si>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</si>
  <si>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</si>
  <si>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</si>
  <si>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</si>
  <si>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</si>
  <si>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</si>
  <si>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</si>
  <si>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</si>
  <si>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</si>
  <si>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</si>
  <si>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</si>
  <si>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</si>
  <si>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</si>
  <si>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</si>
  <si>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</si>
  <si>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</si>
  <si>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</si>
  <si>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</si>
  <si>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</si>
  <si>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</si>
  <si>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</si>
  <si>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</si>
  <si>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</si>
  <si>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</si>
  <si>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</si>
  <si>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</si>
  <si>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</si>
  <si>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</si>
  <si>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</si>
  <si>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</si>
  <si>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</si>
  <si>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</si>
  <si>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</si>
  <si>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</si>
  <si>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</si>
  <si>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</si>
  <si>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</si>
  <si>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</si>
  <si>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</si>
  <si>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</si>
  <si>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</si>
  <si>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</si>
  <si>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</si>
  <si>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</si>
  <si>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</si>
  <si>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</si>
  <si>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</si>
  <si>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</si>
  <si>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</si>
  <si>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</si>
  <si>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</si>
  <si>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</si>
  <si>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</si>
  <si>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</si>
  <si>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</si>
  <si>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</si>
  <si>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</si>
  <si>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</si>
  <si>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</si>
  <si>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</si>
  <si>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</si>
  <si>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</si>
  <si>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</si>
  <si>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</si>
  <si>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</si>
  <si>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</si>
  <si>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</si>
  <si>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</si>
  <si>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</si>
  <si>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</si>
  <si>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</si>
  <si>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</si>
  <si>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</si>
  <si>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</si>
  <si>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</si>
  <si>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</si>
  <si>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</si>
  <si>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</si>
  <si>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</si>
  <si>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</si>
  <si>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</si>
  <si>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</si>
  <si>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</si>
  <si>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</si>
  <si>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</si>
  <si>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</si>
  <si>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</si>
  <si>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</si>
  <si>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</si>
  <si>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</si>
  <si>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</si>
  <si>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</si>
  <si>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</si>
  <si>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</si>
  <si>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</si>
  <si>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</si>
  <si>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</si>
  <si>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</si>
  <si>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</si>
  <si>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</si>
  <si>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</si>
  <si>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</si>
  <si>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</si>
  <si>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</si>
  <si>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</si>
  <si>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</si>
  <si>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</si>
  <si>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</si>
  <si>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</si>
  <si>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</si>
  <si>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</si>
  <si>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</si>
  <si>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</si>
  <si>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</si>
  <si>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</si>
  <si>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</si>
  <si>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</si>
  <si>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</si>
  <si>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</si>
  <si>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</si>
  <si>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</si>
  <si>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</si>
  <si>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</si>
  <si>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</si>
  <si>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</si>
  <si>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</si>
  <si>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</si>
  <si>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</si>
  <si>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</si>
  <si>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</si>
  <si>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</si>
  <si>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</si>
  <si>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</si>
  <si>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</si>
  <si>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</si>
  <si>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</si>
  <si>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</si>
  <si>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</si>
  <si>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</si>
  <si>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</si>
  <si>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</si>
  <si>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</si>
  <si>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</si>
  <si>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</si>
  <si>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</si>
  <si>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</si>
  <si>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</si>
  <si>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</si>
  <si>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</si>
  <si>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</si>
  <si>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</si>
  <si>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</si>
  <si>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</si>
  <si>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</si>
  <si>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</si>
  <si>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</si>
  <si>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</si>
  <si>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</si>
  <si>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</si>
  <si>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</si>
  <si>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</si>
  <si>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</si>
  <si>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</si>
  <si>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</si>
  <si>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</si>
  <si>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</si>
  <si>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</si>
  <si>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</si>
  <si>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</si>
  <si>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</si>
  <si>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</si>
  <si>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</si>
  <si>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</si>
  <si>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</si>
  <si>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</si>
  <si>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</si>
  <si>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</si>
  <si>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</si>
  <si>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</si>
  <si>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</si>
  <si>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</si>
  <si>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</si>
  <si>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</si>
  <si>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</si>
  <si>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</si>
  <si>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</si>
  <si>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</si>
  <si>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</si>
  <si>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</si>
  <si>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</si>
  <si>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</si>
  <si>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</si>
  <si>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</si>
  <si>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</si>
  <si>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</si>
  <si>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</si>
  <si>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</si>
  <si>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</si>
  <si>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</si>
  <si>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</si>
  <si>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</si>
  <si>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</si>
  <si>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</si>
  <si>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</si>
  <si>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</si>
  <si>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</si>
  <si>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</si>
  <si>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</si>
  <si>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</si>
  <si>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</si>
  <si>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</si>
  <si>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</si>
  <si>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</si>
  <si>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</si>
  <si>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</si>
  <si>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</si>
  <si>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</si>
  <si>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</si>
  <si>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</si>
  <si>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</si>
  <si>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</si>
  <si>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</si>
  <si>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</si>
  <si>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</si>
  <si>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</si>
  <si>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</si>
  <si>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</si>
  <si>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</si>
  <si>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</si>
  <si>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</si>
  <si>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</si>
  <si>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</si>
  <si>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</si>
  <si>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</si>
  <si>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</si>
  <si>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</si>
  <si>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</si>
  <si>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</si>
  <si>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</si>
  <si>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</si>
  <si>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</si>
  <si>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</si>
  <si>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</si>
  <si>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</si>
  <si>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</si>
  <si>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</si>
  <si>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</si>
  <si>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</si>
  <si>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</si>
  <si>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</si>
  <si>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</si>
  <si>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</si>
  <si>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</si>
  <si>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</si>
  <si>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</si>
  <si>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</si>
  <si>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</si>
  <si>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</si>
  <si>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</si>
  <si>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</si>
  <si>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</si>
  <si>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</si>
  <si>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</si>
  <si>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</si>
  <si>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</si>
  <si>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</si>
  <si>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</si>
  <si>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</si>
  <si>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</si>
  <si>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</si>
  <si>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</si>
  <si>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</si>
  <si>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</si>
  <si>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</si>
  <si>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</si>
  <si>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</si>
  <si>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</si>
  <si>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</si>
  <si>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</si>
  <si>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</si>
  <si>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</si>
  <si>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</si>
  <si>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</si>
  <si>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</si>
  <si>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</si>
  <si>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</si>
  <si>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</si>
  <si>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</si>
  <si>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</si>
  <si>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</si>
  <si>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</si>
  <si>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</si>
  <si>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</si>
  <si>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</si>
  <si>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</si>
  <si>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</si>
  <si>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</si>
  <si>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</si>
  <si>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</si>
  <si>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</si>
  <si>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</si>
  <si>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</si>
  <si>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</si>
  <si>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</si>
  <si>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</si>
  <si>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</si>
  <si>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</si>
  <si>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</si>
  <si>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</si>
  <si>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</si>
  <si>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</si>
  <si>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</si>
  <si>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</si>
  <si>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</si>
  <si>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</si>
  <si>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</si>
  <si>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</si>
  <si>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</si>
  <si>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</si>
  <si>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</si>
  <si>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</si>
  <si>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</si>
  <si>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</si>
  <si>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</si>
  <si>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</si>
  <si>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</si>
  <si>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</si>
  <si>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</si>
  <si>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</si>
  <si>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</si>
  <si>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</si>
  <si>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</si>
  <si>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</si>
  <si>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</si>
  <si>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</si>
  <si>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</si>
  <si>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</si>
  <si>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</si>
  <si>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</si>
  <si>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</si>
  <si>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</si>
  <si>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</si>
  <si>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</si>
  <si>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</si>
  <si>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</si>
  <si>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</si>
  <si>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</si>
  <si>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</si>
  <si>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</si>
  <si>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</si>
  <si>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</si>
  <si>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</si>
  <si>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</si>
  <si>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</si>
  <si>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</si>
  <si>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</si>
  <si>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</si>
  <si>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</si>
  <si>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</si>
  <si>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</si>
  <si>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</si>
  <si>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</si>
  <si>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</si>
  <si>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</si>
  <si>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</si>
  <si>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</si>
  <si>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</si>
  <si>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</si>
  <si>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</si>
  <si>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</si>
  <si>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</si>
  <si>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</si>
  <si>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</si>
  <si>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</si>
  <si>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</si>
  <si>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</si>
  <si>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</si>
  <si>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</si>
  <si>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</si>
  <si>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</si>
  <si>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</si>
  <si>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</si>
  <si>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</si>
  <si>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</si>
  <si>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</si>
  <si>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</si>
  <si>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</si>
  <si>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</si>
  <si>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</si>
  <si>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</si>
  <si>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</si>
  <si>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</si>
  <si>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</si>
  <si>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</si>
  <si>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</si>
  <si>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</si>
  <si>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</si>
  <si>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</si>
  <si>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</si>
  <si>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</si>
  <si>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</si>
  <si>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</si>
  <si>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</si>
  <si>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</si>
  <si>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</si>
  <si>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</si>
  <si>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</si>
  <si>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</si>
  <si>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</si>
  <si>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</si>
  <si>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</si>
  <si>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</si>
  <si>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</si>
  <si>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</si>
  <si>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</si>
  <si>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</si>
  <si>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</si>
  <si>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</si>
  <si>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</si>
  <si>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</si>
  <si>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</si>
  <si>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</si>
  <si>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</si>
  <si>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</si>
  <si>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</si>
  <si>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</si>
  <si>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</si>
  <si>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</si>
  <si>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</si>
  <si>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</si>
  <si>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</si>
  <si>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</si>
  <si>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</si>
  <si>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</si>
  <si>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</si>
  <si>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</si>
  <si>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</si>
  <si>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</si>
  <si>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</si>
  <si>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</si>
  <si>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</si>
  <si>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</si>
  <si>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</si>
  <si>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</si>
  <si>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</si>
  <si>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</si>
  <si>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</si>
  <si>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</si>
  <si>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</si>
  <si>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</si>
  <si>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</si>
  <si>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</si>
  <si>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</si>
  <si>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</si>
  <si>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</si>
  <si>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</si>
  <si>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</si>
  <si>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</si>
  <si>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</si>
  <si>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</si>
  <si>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</si>
  <si>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</si>
  <si>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</si>
  <si>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</si>
  <si>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</si>
  <si>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</si>
  <si>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</si>
  <si>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</si>
  <si>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</si>
  <si>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</si>
  <si>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</si>
  <si>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</si>
  <si>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</si>
  <si>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</si>
  <si>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</si>
  <si>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</si>
  <si>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</si>
  <si>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</si>
  <si>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</si>
  <si>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</si>
  <si>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</si>
  <si>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</si>
  <si>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</si>
  <si>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</si>
  <si>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</si>
  <si>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</si>
  <si>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</si>
  <si>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</si>
  <si>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</si>
  <si>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</si>
  <si>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</si>
  <si>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</si>
  <si>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</si>
  <si>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</si>
  <si>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</si>
  <si>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</si>
  <si>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</si>
  <si>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</si>
  <si>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</si>
  <si>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</si>
  <si>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</si>
  <si>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</si>
  <si>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</si>
  <si>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</si>
  <si>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</si>
  <si>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</si>
  <si>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</si>
  <si>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</si>
  <si>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</si>
  <si>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</si>
  <si>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</si>
  <si>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</si>
  <si>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</si>
  <si>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</si>
  <si>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</si>
  <si>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</si>
  <si>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</si>
  <si>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</si>
  <si>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</si>
  <si>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</si>
  <si>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</si>
  <si>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</si>
  <si>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</si>
  <si>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</si>
  <si>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</si>
  <si>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</si>
  <si>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</si>
  <si>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</si>
  <si>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</si>
  <si>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</si>
  <si>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</si>
  <si>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</si>
  <si>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</si>
  <si>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</si>
  <si>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</si>
  <si>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</si>
  <si>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</si>
  <si>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</si>
  <si>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</si>
  <si>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</si>
  <si>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</si>
  <si>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</si>
  <si>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</si>
  <si>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</si>
  <si>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</si>
  <si>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</si>
  <si>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</si>
  <si>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</si>
  <si>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</si>
  <si>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</si>
  <si>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</si>
  <si>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</si>
  <si>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</si>
  <si>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</si>
  <si>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</si>
  <si>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</si>
  <si>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</si>
  <si>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</si>
  <si>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</si>
  <si>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</si>
  <si>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</si>
  <si>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</si>
  <si>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</si>
  <si>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</si>
  <si>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</si>
  <si>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</si>
  <si>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</si>
  <si>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</si>
  <si>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</si>
  <si>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</si>
  <si>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</si>
  <si>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</si>
  <si>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</si>
  <si>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</si>
  <si>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</si>
  <si>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</si>
  <si>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</si>
  <si>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</si>
  <si>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</si>
  <si>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</si>
  <si>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</si>
  <si>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</si>
  <si>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</si>
  <si>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</si>
  <si>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</si>
  <si>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</si>
  <si>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</si>
  <si>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</si>
  <si>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</si>
  <si>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</si>
  <si>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</si>
  <si>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</si>
  <si>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</si>
  <si>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</si>
  <si>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</si>
  <si>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</si>
  <si>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</si>
  <si>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</si>
  <si>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</si>
  <si>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</si>
  <si>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</si>
  <si>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</si>
  <si>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</si>
  <si>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</si>
  <si>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</si>
  <si>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</si>
  <si>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</si>
  <si>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</si>
  <si>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</si>
  <si>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</si>
  <si>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</si>
  <si>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</si>
  <si>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</si>
  <si>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</si>
  <si>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</si>
  <si>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</si>
  <si>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</si>
  <si>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</si>
  <si>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</si>
  <si>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</si>
  <si>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</si>
  <si>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</si>
  <si>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</si>
  <si>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</si>
  <si>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</si>
  <si>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</si>
  <si>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</si>
  <si>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</si>
  <si>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</si>
  <si>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</si>
  <si>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</si>
  <si>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</si>
  <si>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</si>
  <si>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</si>
  <si>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</si>
  <si>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</si>
  <si>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</si>
  <si>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</si>
  <si>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</si>
  <si>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</si>
  <si>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</si>
  <si>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</si>
  <si>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</si>
  <si>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</si>
  <si>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</si>
  <si>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</si>
  <si>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</si>
  <si>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</si>
  <si>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</si>
  <si>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</si>
  <si>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</si>
  <si>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</si>
  <si>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</si>
  <si>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</si>
  <si>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</si>
  <si>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</si>
  <si>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</si>
  <si>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</si>
  <si>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</si>
  <si>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</si>
  <si>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</si>
  <si>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</si>
  <si>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</si>
  <si>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</si>
  <si>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</si>
  <si>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</si>
  <si>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</si>
  <si>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</si>
  <si>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</si>
  <si>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</si>
  <si>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</si>
  <si>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</si>
  <si>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</si>
  <si>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</si>
  <si>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</si>
  <si>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</si>
  <si>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</si>
  <si>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</si>
  <si>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</si>
  <si>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</si>
  <si>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</si>
  <si>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</si>
  <si>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</si>
  <si>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</si>
  <si>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</si>
  <si>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</si>
  <si>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</si>
  <si>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</si>
  <si>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</si>
  <si>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</si>
  <si>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</si>
  <si>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</si>
  <si>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</si>
  <si>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</si>
  <si>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</si>
  <si>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</si>
  <si>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</si>
  <si>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</si>
  <si>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</si>
  <si>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</si>
  <si>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</si>
  <si>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</si>
  <si>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</si>
  <si>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</si>
  <si>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</si>
  <si>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</si>
  <si>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</si>
  <si>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</si>
  <si>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</si>
  <si>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</si>
  <si>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</si>
  <si>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</si>
  <si>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</si>
  <si>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</si>
  <si>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</si>
  <si>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</si>
  <si>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</si>
  <si>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</si>
  <si>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</si>
  <si>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</si>
  <si>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</si>
  <si>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</si>
  <si>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</si>
  <si>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</si>
  <si>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</si>
  <si>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</si>
  <si>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</si>
  <si>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</si>
  <si>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</si>
  <si>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</si>
  <si>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</si>
  <si>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</si>
  <si>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</si>
  <si>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</si>
  <si>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</si>
  <si>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</si>
  <si>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</si>
  <si>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</si>
  <si>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</si>
  <si>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</si>
  <si>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</si>
  <si>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</si>
  <si>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</si>
  <si>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</si>
  <si>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</si>
  <si>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</si>
  <si>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</si>
  <si>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</si>
  <si>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</si>
  <si>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</si>
  <si>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</si>
  <si>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</si>
  <si>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</si>
  <si>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</si>
  <si>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</si>
  <si>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</si>
  <si>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</si>
  <si>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</si>
  <si>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</si>
  <si>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</si>
  <si>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</si>
  <si>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</si>
  <si>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</si>
  <si>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</si>
  <si>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</si>
  <si>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</si>
  <si>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</si>
  <si>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</si>
  <si>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</si>
  <si>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</si>
  <si>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</si>
  <si>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</si>
  <si>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</si>
  <si>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</si>
  <si>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</si>
  <si>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</si>
  <si>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</si>
  <si>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</si>
  <si>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</si>
  <si>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</si>
  <si>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</si>
  <si>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</si>
  <si>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</si>
  <si>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</si>
  <si>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</si>
  <si>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</si>
  <si>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</si>
  <si>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</si>
  <si>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</si>
  <si>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</si>
  <si>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</si>
  <si>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</si>
  <si>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</si>
  <si>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</si>
  <si>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</si>
  <si>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</si>
  <si>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</si>
  <si>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</si>
  <si>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</si>
  <si>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</si>
  <si>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</si>
  <si>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</si>
  <si>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</si>
  <si>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</si>
  <si>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</si>
  <si>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</si>
  <si>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</si>
  <si>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</si>
  <si>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</si>
  <si>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</si>
  <si>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</si>
  <si>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</si>
  <si>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</si>
  <si>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</si>
  <si>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</si>
  <si>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</si>
  <si>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</si>
  <si>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</si>
  <si>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</si>
  <si>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</si>
  <si>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</si>
  <si>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</si>
  <si>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</si>
  <si>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</si>
  <si>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</si>
  <si>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</si>
  <si>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</si>
  <si>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</si>
  <si>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</si>
  <si>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</si>
  <si>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</si>
  <si>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</si>
  <si>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</si>
  <si>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</si>
  <si>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</si>
  <si>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</si>
  <si>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</si>
  <si>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</si>
  <si>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</si>
  <si>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</si>
  <si>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</si>
  <si>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</si>
  <si>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</si>
  <si>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</si>
  <si>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</si>
  <si>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</si>
  <si>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</si>
  <si>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</si>
  <si>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</si>
  <si>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</si>
  <si>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</si>
  <si>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</si>
  <si>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</si>
  <si>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</si>
  <si>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</si>
  <si>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</si>
  <si>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</si>
  <si>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</si>
  <si>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</si>
  <si>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</si>
  <si>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</si>
  <si>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</si>
  <si>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</si>
  <si>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</si>
  <si>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</si>
  <si>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</si>
  <si>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</si>
  <si>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</si>
  <si>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</si>
  <si>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</si>
  <si>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</si>
  <si>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</si>
  <si>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</si>
  <si>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</si>
  <si>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</si>
  <si>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</si>
  <si>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</si>
  <si>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</si>
  <si>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</si>
  <si>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</si>
  <si>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</si>
  <si>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</si>
  <si>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</si>
  <si>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</si>
  <si>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</si>
  <si>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</si>
  <si>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</si>
  <si>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</si>
  <si>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</si>
  <si>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</si>
  <si>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</si>
  <si>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</si>
  <si>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</si>
  <si>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</si>
  <si>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</si>
  <si>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</si>
  <si>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</si>
  <si>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</si>
  <si>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</si>
  <si>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</si>
  <si>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</si>
  <si>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</si>
  <si>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</si>
  <si>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</si>
  <si>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</si>
  <si>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</si>
  <si>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</si>
  <si>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</si>
  <si>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</si>
  <si>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</si>
  <si>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</si>
  <si>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</si>
  <si>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</si>
  <si>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</si>
  <si>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</si>
  <si>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</si>
  <si>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</si>
  <si>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</si>
  <si>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</si>
  <si>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</si>
  <si>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</si>
  <si>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</si>
  <si>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</si>
  <si>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</si>
  <si>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</si>
  <si>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</si>
  <si>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</si>
  <si>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</si>
  <si>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</si>
  <si>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</si>
  <si>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</si>
  <si>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</si>
  <si>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</si>
  <si>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</si>
  <si>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</si>
  <si>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</si>
  <si>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</si>
  <si>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</si>
  <si>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</si>
  <si>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</si>
  <si>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</si>
  <si>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</si>
  <si>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</si>
  <si>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</si>
  <si>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</si>
  <si>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</si>
  <si>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</si>
  <si>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</si>
  <si>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</si>
  <si>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</si>
  <si>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</si>
  <si>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</si>
  <si>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</si>
  <si>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</si>
  <si>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</si>
  <si>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</si>
  <si>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</si>
  <si>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</si>
  <si>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</si>
  <si>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</si>
  <si>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</si>
  <si>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</si>
  <si>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</si>
  <si>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</si>
  <si>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</si>
  <si>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</si>
  <si>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</si>
  <si>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</si>
  <si>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</si>
  <si>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</si>
  <si>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</si>
  <si>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</si>
  <si>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</si>
  <si>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</si>
  <si>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</si>
  <si>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</si>
  <si>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</si>
  <si>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</si>
  <si>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</si>
  <si>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</si>
  <si>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</si>
  <si>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</si>
  <si>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</si>
  <si>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</si>
  <si>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</si>
  <si>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</si>
  <si>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</si>
  <si>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</si>
  <si>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</si>
  <si>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</si>
  <si>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</si>
  <si>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</si>
  <si>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</si>
  <si>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</si>
  <si>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</si>
  <si>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</si>
  <si>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</si>
  <si>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</si>
  <si>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</si>
  <si>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</si>
  <si>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</si>
  <si>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</si>
  <si>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</si>
  <si>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</si>
  <si>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</si>
  <si>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</si>
  <si>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</si>
  <si>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</si>
  <si>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</si>
  <si>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</si>
  <si>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</si>
  <si>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</si>
  <si>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</si>
  <si>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</si>
  <si>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</si>
  <si>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</si>
  <si>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</si>
  <si>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</si>
  <si>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</si>
  <si>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</si>
  <si>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</si>
  <si>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</si>
  <si>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</si>
  <si>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</si>
  <si>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</si>
  <si>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</si>
  <si>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</si>
  <si>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</si>
  <si>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</si>
  <si>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</si>
  <si>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</si>
  <si>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</si>
  <si>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</si>
  <si>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</si>
  <si>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</si>
  <si>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</si>
  <si>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</si>
  <si>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</si>
  <si>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</si>
  <si>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</si>
  <si>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</si>
  <si>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</si>
  <si>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</si>
  <si>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</si>
  <si>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</si>
  <si>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</si>
  <si>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</si>
  <si>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</si>
  <si>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</si>
  <si>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</si>
  <si>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</si>
  <si>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</si>
  <si>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</si>
  <si>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</si>
  <si>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</si>
  <si>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</si>
  <si>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</si>
  <si>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</si>
  <si>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</si>
  <si>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</si>
  <si>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</si>
  <si>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</si>
  <si>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</si>
  <si>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</si>
  <si>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</si>
  <si>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</si>
  <si>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</si>
  <si>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</si>
  <si>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</si>
  <si>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</si>
  <si>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</si>
  <si>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</si>
  <si>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</si>
  <si>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</si>
  <si>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</si>
  <si>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</si>
  <si>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</si>
  <si>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</si>
  <si>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</si>
  <si>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</si>
  <si>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</si>
  <si>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</si>
  <si>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</si>
  <si>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</si>
  <si>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</si>
  <si>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</si>
  <si>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</si>
  <si>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</si>
  <si>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</si>
  <si>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</si>
  <si>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</si>
  <si>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</si>
  <si>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</si>
  <si>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</si>
  <si>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</si>
  <si>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</si>
  <si>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</si>
  <si>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</si>
  <si>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</si>
  <si>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</si>
  <si>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</si>
  <si>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</si>
  <si>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</si>
  <si>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</si>
  <si>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</si>
  <si>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</si>
  <si>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</si>
  <si>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</si>
  <si>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</si>
  <si>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</si>
  <si>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</si>
  <si>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</si>
  <si>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</si>
  <si>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</si>
  <si>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</si>
  <si>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</si>
  <si>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</si>
  <si>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</si>
  <si>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</si>
  <si>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</si>
  <si>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</si>
  <si>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</si>
  <si>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</si>
  <si>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</si>
  <si>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</si>
  <si>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</si>
  <si>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</si>
  <si>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</si>
  <si>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</si>
  <si>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</si>
  <si>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</si>
  <si>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</si>
  <si>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</si>
  <si>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</si>
  <si>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</si>
  <si>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</si>
  <si>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</si>
  <si>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</si>
  <si>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</si>
  <si>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</si>
  <si>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</si>
  <si>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</si>
  <si>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</si>
  <si>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</si>
  <si>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</si>
  <si>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</si>
  <si>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</si>
  <si>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</si>
  <si>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</si>
  <si>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</si>
  <si>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</si>
  <si>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</si>
  <si>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</si>
  <si>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</si>
  <si>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</si>
  <si>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</si>
  <si>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</si>
  <si>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</si>
  <si>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</si>
  <si>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</si>
  <si>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</si>
  <si>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</si>
  <si>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</si>
  <si>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</si>
  <si>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</si>
  <si>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</si>
  <si>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</si>
  <si>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</si>
  <si>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</si>
  <si>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</si>
  <si>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</si>
  <si>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</si>
  <si>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</si>
  <si>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</si>
  <si>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</si>
  <si>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</si>
  <si>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</si>
  <si>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</si>
  <si>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</si>
  <si>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</si>
  <si>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</si>
  <si>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</si>
  <si>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</si>
  <si>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</si>
  <si>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</si>
  <si>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</si>
  <si>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</si>
  <si>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</si>
  <si>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</si>
  <si>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</si>
  <si>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</si>
  <si>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</si>
  <si>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</si>
  <si>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</si>
  <si>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</si>
  <si>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</si>
  <si>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</si>
  <si>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</si>
  <si>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</si>
  <si>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</si>
  <si>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</si>
  <si>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</si>
  <si>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</si>
  <si>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</si>
  <si>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</si>
  <si>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</si>
  <si>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</si>
  <si>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</si>
  <si>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</si>
  <si>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</si>
  <si>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</si>
  <si>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</si>
  <si>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</si>
  <si>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</si>
  <si>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</si>
  <si>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</si>
  <si>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</si>
  <si>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</si>
  <si>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</si>
  <si>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</si>
  <si>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</si>
  <si>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</si>
  <si>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</si>
  <si>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</si>
  <si>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</si>
  <si>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</si>
  <si>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</si>
  <si>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</si>
  <si>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</si>
  <si>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</si>
  <si>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</si>
  <si>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</si>
  <si>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</si>
  <si>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</si>
  <si>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</si>
  <si>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</si>
  <si>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</si>
  <si>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</si>
  <si>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</si>
  <si>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</si>
  <si>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</si>
  <si>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</si>
  <si>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</si>
  <si>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</si>
  <si>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</si>
  <si>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</si>
  <si>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</si>
  <si>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</si>
  <si>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</si>
  <si>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</si>
  <si>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</si>
  <si>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</si>
  <si>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</si>
  <si>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</si>
  <si>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</si>
  <si>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</si>
  <si>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</si>
  <si>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</si>
  <si>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</si>
  <si>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</si>
  <si>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</si>
  <si>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</si>
  <si>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</si>
  <si>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</si>
  <si>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</si>
  <si>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</si>
  <si>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</si>
  <si>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</si>
  <si>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</si>
  <si>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</si>
  <si>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</si>
  <si>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</si>
  <si>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</si>
  <si>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</si>
  <si>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</si>
  <si>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</si>
  <si>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</si>
  <si>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</si>
  <si>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</si>
  <si>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</si>
  <si>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</si>
  <si>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</si>
  <si>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</si>
  <si>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</si>
  <si>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</si>
  <si>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</si>
  <si>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</si>
  <si>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</si>
  <si>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</si>
  <si>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</si>
  <si>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</si>
  <si>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</si>
  <si>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</si>
  <si>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</si>
  <si>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</si>
  <si>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</si>
  <si>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</si>
  <si>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</si>
  <si>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</si>
  <si>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</si>
  <si>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</si>
  <si>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</si>
  <si>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</si>
  <si>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</si>
  <si>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</si>
  <si>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</si>
  <si>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</si>
  <si>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</si>
  <si>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</si>
  <si>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</si>
  <si>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</si>
  <si>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</si>
  <si>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</si>
  <si>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</si>
  <si>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</si>
  <si>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</si>
  <si>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</si>
  <si>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</si>
  <si>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</si>
  <si>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</si>
  <si>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</si>
  <si>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</si>
  <si>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</si>
  <si>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</si>
  <si>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</si>
  <si>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</si>
  <si>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</si>
  <si>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</si>
  <si>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</si>
  <si>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</si>
  <si>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</si>
  <si>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</si>
  <si>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</si>
  <si>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</si>
  <si>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</si>
  <si>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</si>
  <si>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</si>
  <si>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</si>
  <si>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</si>
  <si>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</si>
  <si>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</si>
  <si>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</si>
  <si>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</si>
  <si>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</si>
  <si>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</si>
  <si>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</si>
  <si>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</si>
  <si>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</si>
  <si>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</si>
  <si>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</si>
  <si>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</si>
  <si>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</si>
  <si>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</si>
  <si>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</si>
  <si>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</si>
  <si>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</si>
  <si>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</si>
  <si>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</si>
  <si>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</si>
  <si>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</si>
  <si>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</si>
  <si>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</si>
  <si>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</si>
  <si>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</si>
  <si>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</si>
  <si>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</si>
  <si>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</si>
  <si>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</si>
  <si>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</si>
  <si>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</si>
  <si>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</si>
  <si>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</si>
  <si>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</si>
  <si>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</si>
  <si>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</si>
  <si>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</si>
  <si>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</si>
  <si>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</si>
  <si>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</si>
  <si>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</si>
  <si>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</si>
  <si>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</si>
  <si>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</si>
  <si>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</si>
  <si>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</si>
  <si>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</si>
  <si>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</si>
  <si>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</si>
  <si>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</si>
  <si>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</si>
  <si>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</si>
  <si>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</si>
  <si>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</si>
  <si>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</si>
  <si>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</si>
  <si>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</si>
  <si>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</si>
  <si>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</si>
  <si>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</si>
  <si>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</si>
  <si>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</si>
  <si>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</si>
  <si>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</si>
  <si>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</si>
  <si>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</si>
  <si>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</si>
  <si>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</si>
  <si>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</si>
  <si>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</si>
  <si>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</si>
  <si>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</si>
  <si>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</si>
  <si>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</si>
  <si>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</si>
  <si>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</si>
  <si>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</si>
  <si>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</si>
  <si>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</si>
  <si>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</si>
  <si>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</si>
  <si>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</si>
  <si>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</si>
  <si>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</si>
  <si>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</si>
  <si>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</si>
  <si>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</si>
  <si>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</si>
  <si>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</si>
  <si>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</si>
  <si>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</si>
  <si>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</si>
  <si>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</si>
  <si>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</si>
  <si>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</si>
  <si>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</si>
  <si>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</si>
  <si>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</si>
  <si>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</si>
  <si>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</si>
  <si>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</si>
  <si>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</si>
  <si>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</si>
  <si>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</si>
  <si>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</si>
  <si>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</si>
  <si>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</si>
  <si>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</si>
  <si>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</si>
  <si>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</si>
  <si>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</si>
  <si>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</si>
  <si>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</si>
  <si>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</si>
  <si>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</si>
  <si>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</si>
  <si>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</si>
  <si>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</si>
  <si>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</si>
  <si>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</si>
  <si>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</si>
  <si>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</si>
  <si>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</si>
  <si>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</si>
  <si>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</si>
  <si>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</si>
  <si>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</si>
  <si>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</si>
  <si>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</si>
  <si>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</si>
  <si>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</si>
  <si>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</si>
  <si>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</si>
  <si>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</si>
  <si>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</si>
  <si>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</si>
  <si>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</si>
  <si>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</si>
  <si>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</si>
  <si>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</si>
  <si>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</si>
  <si>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</si>
  <si>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</si>
  <si>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</si>
  <si>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</si>
  <si>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</si>
  <si>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</si>
  <si>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</si>
  <si>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</si>
  <si>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</si>
  <si>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</si>
  <si>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</si>
  <si>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</si>
  <si>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</si>
  <si>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</si>
  <si>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</si>
  <si>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</si>
  <si>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</si>
  <si>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</si>
  <si>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</si>
  <si>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</si>
  <si>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</si>
  <si>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</si>
  <si>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</si>
  <si>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</si>
  <si>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</si>
  <si>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</si>
  <si>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</si>
  <si>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</si>
  <si>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</si>
  <si>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</si>
  <si>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</si>
  <si>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</si>
  <si>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</si>
  <si>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</si>
  <si>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</si>
  <si>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</si>
  <si>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</si>
  <si>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</si>
  <si>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</si>
  <si>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</si>
  <si>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</si>
  <si>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</si>
  <si>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</si>
  <si>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</si>
  <si>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</si>
  <si>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</si>
  <si>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</si>
  <si>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</si>
  <si>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</si>
  <si>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</si>
  <si>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</si>
  <si>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</si>
  <si>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</si>
  <si>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</si>
  <si>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</si>
  <si>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</si>
  <si>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</si>
  <si>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</si>
  <si>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</si>
  <si>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</si>
  <si>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</si>
  <si>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</si>
  <si>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</si>
  <si>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</si>
  <si>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</si>
  <si>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</si>
  <si>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</si>
  <si>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</si>
  <si>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</si>
  <si>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</si>
  <si>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</si>
  <si>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</si>
  <si>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</si>
  <si>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</si>
  <si>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</si>
  <si>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</si>
  <si>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</si>
  <si>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</si>
  <si>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</si>
  <si>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</si>
  <si>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</si>
  <si>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</si>
  <si>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</si>
  <si>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</si>
  <si>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</si>
  <si>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</si>
  <si>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</si>
  <si>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</si>
  <si>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</si>
  <si>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</si>
  <si>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</si>
  <si>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</si>
  <si>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</si>
  <si>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</si>
  <si>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</si>
  <si>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</si>
  <si>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</si>
  <si>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</si>
  <si>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</si>
  <si>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</si>
  <si>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</si>
  <si>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</si>
  <si>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</si>
  <si>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</si>
  <si>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</si>
  <si>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</si>
  <si>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</si>
  <si>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</si>
  <si>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</si>
  <si>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</si>
  <si>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</si>
  <si>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</si>
  <si>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</si>
  <si>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</si>
  <si>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</si>
  <si>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</si>
  <si>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</si>
  <si>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</si>
  <si>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</si>
  <si>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</si>
  <si>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</si>
  <si>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</si>
  <si>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</si>
  <si>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</si>
  <si>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</si>
  <si>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</si>
  <si>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</si>
  <si>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</si>
  <si>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</si>
  <si>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</si>
  <si>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</si>
  <si>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</si>
  <si>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</si>
  <si>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</si>
  <si>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</si>
  <si>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</si>
  <si>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</si>
  <si>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</si>
  <si>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</si>
  <si>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</si>
  <si>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</si>
  <si>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</si>
  <si>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</si>
  <si>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</si>
  <si>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</si>
  <si>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</si>
  <si>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</si>
  <si>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</si>
  <si>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</si>
  <si>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</si>
  <si>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</si>
  <si>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</si>
  <si>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</si>
  <si>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</si>
  <si>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</si>
  <si>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</si>
  <si>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</si>
  <si>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</si>
  <si>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</si>
  <si>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</si>
  <si>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</si>
  <si>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</si>
  <si>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</si>
  <si>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</si>
  <si>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</si>
  <si>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</si>
  <si>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</si>
  <si>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</si>
  <si>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</si>
  <si>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</si>
  <si>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</si>
  <si>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</si>
  <si>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</si>
  <si>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</si>
  <si>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</si>
  <si>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</si>
  <si>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</si>
  <si>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</si>
  <si>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</si>
  <si>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</si>
  <si>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</si>
  <si>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</si>
  <si>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</si>
  <si>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</si>
  <si>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</si>
  <si>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</si>
  <si>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</si>
  <si>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</si>
  <si>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</si>
  <si>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</si>
  <si>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</si>
  <si>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</si>
  <si>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</si>
  <si>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</si>
  <si>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</si>
  <si>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</si>
  <si>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</si>
  <si>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</si>
  <si>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</si>
  <si>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</si>
  <si>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</si>
  <si>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</si>
  <si>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</si>
  <si>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</si>
  <si>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</si>
  <si>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</si>
  <si>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</si>
  <si>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</si>
  <si>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</si>
  <si>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</si>
  <si>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</si>
  <si>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</si>
  <si>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</si>
  <si>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</si>
  <si>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</si>
  <si>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</si>
  <si>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</si>
  <si>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</si>
  <si>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</si>
  <si>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</si>
  <si>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</si>
  <si>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</si>
  <si>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</si>
  <si>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</si>
  <si>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</si>
  <si>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</si>
  <si>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</si>
  <si>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</si>
  <si>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</si>
  <si>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</si>
  <si>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</si>
  <si>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</si>
  <si>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</si>
  <si>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</si>
  <si>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</si>
  <si>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</si>
  <si>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</si>
  <si>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</si>
  <si>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</si>
  <si>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</si>
  <si>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</si>
  <si>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</si>
  <si>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</si>
  <si>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</si>
  <si>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</si>
  <si>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</si>
  <si>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</si>
  <si>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</si>
  <si>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</si>
  <si>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</si>
  <si>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</si>
  <si>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</si>
  <si>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</si>
  <si>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</si>
  <si>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</si>
  <si>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</si>
  <si>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</si>
  <si>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</si>
  <si>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</si>
  <si>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</si>
  <si>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</si>
  <si>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</si>
  <si>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</si>
  <si>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</si>
  <si>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</si>
  <si>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</si>
  <si>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</si>
  <si>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</si>
  <si>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</si>
  <si>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</si>
  <si>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</si>
  <si>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</si>
  <si>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</si>
  <si>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</si>
  <si>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</si>
  <si>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</si>
  <si>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</si>
  <si>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</si>
  <si>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</si>
  <si>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</si>
  <si>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</si>
  <si>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</si>
  <si>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</si>
  <si>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</si>
  <si>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</si>
  <si>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</si>
  <si>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</si>
  <si>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</si>
  <si>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</si>
  <si>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</si>
  <si>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</si>
  <si>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</si>
  <si>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</si>
  <si>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</si>
  <si>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</si>
  <si>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</si>
  <si>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</si>
  <si>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</si>
  <si>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</si>
  <si>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</si>
  <si>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</si>
  <si>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</si>
  <si>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</si>
  <si>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</si>
  <si>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</si>
  <si>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</si>
  <si>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</si>
  <si>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</si>
  <si>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</si>
  <si>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</si>
  <si>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</si>
  <si>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</si>
  <si>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</si>
  <si>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</si>
  <si>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</si>
  <si>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</si>
  <si>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</si>
  <si>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</si>
  <si>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</si>
  <si>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</si>
  <si>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</si>
  <si>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</si>
  <si>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</si>
  <si>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</si>
  <si>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</si>
  <si>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</si>
  <si>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</si>
  <si>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</si>
  <si>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</si>
  <si>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</si>
  <si>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</si>
  <si>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</si>
  <si>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</si>
  <si>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</si>
  <si>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</si>
  <si>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</si>
  <si>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</si>
  <si>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</si>
  <si>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</si>
  <si>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</si>
  <si>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</si>
  <si>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</si>
  <si>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</si>
  <si>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</si>
  <si>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</si>
  <si>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</si>
  <si>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</si>
  <si>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</si>
  <si>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</si>
  <si>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</si>
  <si>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</si>
  <si>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</si>
  <si>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</si>
  <si>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</si>
  <si>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</si>
  <si>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</si>
  <si>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</si>
  <si>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</si>
  <si>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</si>
  <si>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</si>
  <si>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</si>
  <si>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</si>
  <si>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</si>
  <si>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</si>
  <si>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</si>
  <si>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</si>
  <si>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</si>
  <si>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</si>
  <si>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</si>
  <si>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</si>
  <si>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</si>
  <si>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</si>
  <si>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</si>
  <si>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</si>
  <si>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</si>
  <si>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</si>
  <si>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</si>
  <si>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</si>
  <si>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</si>
  <si>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</si>
  <si>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</si>
  <si>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</si>
  <si>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</si>
  <si>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</si>
  <si>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</si>
  <si>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</si>
  <si>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</si>
  <si>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</si>
  <si>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</si>
  <si>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</si>
  <si>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</si>
  <si>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</si>
  <si>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</si>
  <si>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</si>
  <si>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</si>
  <si>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</si>
  <si>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</si>
  <si>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</si>
  <si>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</si>
  <si>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</si>
  <si>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</si>
  <si>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</si>
  <si>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</si>
  <si>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</si>
  <si>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</si>
  <si>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</si>
  <si>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</si>
  <si>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</si>
  <si>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</si>
  <si>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</si>
  <si>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</si>
  <si>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</si>
  <si>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</si>
  <si>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</si>
  <si>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</si>
  <si>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</si>
  <si>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</si>
  <si>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</si>
  <si>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</si>
  <si>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</si>
  <si>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</si>
  <si>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</si>
  <si>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</si>
  <si>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</si>
  <si>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</si>
  <si>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</si>
  <si>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</si>
  <si>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</si>
  <si>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</si>
  <si>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</si>
  <si>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</si>
  <si>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</si>
  <si>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</si>
  <si>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</si>
  <si>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</si>
  <si>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</si>
  <si>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</si>
  <si>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</si>
  <si>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</si>
  <si>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</si>
  <si>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</si>
  <si>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</si>
  <si>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</si>
  <si>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</si>
  <si>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</si>
  <si>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</si>
  <si>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</si>
  <si>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</si>
  <si>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</si>
  <si>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</si>
  <si>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</si>
  <si>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</si>
  <si>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</si>
  <si>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</si>
  <si>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</si>
  <si>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</si>
  <si>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</si>
  <si>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</si>
  <si>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</si>
  <si>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</si>
  <si>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</si>
  <si>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</si>
  <si>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</si>
  <si>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</si>
  <si>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</si>
  <si>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</si>
  <si>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</si>
  <si>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</si>
  <si>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</si>
  <si>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</si>
  <si>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</si>
  <si>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</si>
  <si>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</si>
  <si>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</si>
  <si>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</si>
  <si>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</si>
  <si>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</si>
  <si>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</si>
  <si>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</si>
  <si>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</si>
  <si>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</si>
  <si>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</si>
  <si>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</si>
  <si>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</si>
  <si>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</si>
  <si>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</si>
  <si>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</si>
  <si>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</si>
  <si>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</si>
  <si>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</si>
  <si>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</si>
  <si>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</si>
  <si>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</si>
  <si>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</si>
  <si>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</si>
  <si>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</si>
  <si>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</si>
  <si>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</si>
  <si>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</si>
  <si>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</si>
  <si>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</si>
  <si>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</si>
  <si>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</si>
  <si>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</si>
  <si>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</si>
  <si>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</si>
  <si>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</si>
  <si>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</si>
  <si>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</si>
  <si>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</si>
  <si>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</si>
  <si>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</si>
  <si>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</si>
  <si>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</si>
  <si>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</si>
  <si>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</si>
  <si>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</si>
  <si>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</si>
  <si>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</si>
  <si>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</si>
  <si>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</si>
  <si>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</si>
  <si>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</si>
  <si>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</si>
  <si>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</si>
  <si>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</si>
  <si>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</si>
  <si>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</si>
  <si>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</si>
  <si>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</si>
  <si>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</si>
  <si>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</si>
  <si>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</si>
  <si>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</si>
  <si>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</si>
  <si>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</si>
  <si>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</si>
  <si>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</si>
  <si>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</si>
  <si>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</si>
  <si>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</si>
  <si>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</si>
  <si>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</si>
  <si>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</si>
  <si>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</si>
  <si>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</si>
  <si>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</si>
  <si>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</si>
  <si>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</si>
  <si>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</si>
  <si>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</si>
  <si>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</si>
  <si>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</si>
  <si>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</si>
  <si>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</si>
  <si>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</si>
  <si>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</si>
  <si>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</si>
  <si>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</si>
  <si>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</si>
  <si>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</si>
  <si>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</si>
  <si>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</si>
  <si>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</si>
  <si>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</si>
  <si>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</si>
  <si>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</si>
  <si>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</si>
  <si>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</si>
  <si>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</si>
  <si>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</si>
  <si>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</si>
  <si>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</si>
  <si>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</si>
  <si>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</si>
  <si>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</si>
  <si>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</si>
  <si>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</si>
  <si>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</si>
  <si>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</si>
  <si>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</si>
  <si>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</si>
  <si>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</si>
  <si>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</si>
  <si>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</si>
  <si>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</si>
  <si>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</si>
  <si>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</si>
  <si>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</si>
  <si>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</si>
  <si>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</si>
  <si>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</si>
  <si>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</si>
  <si>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</si>
  <si>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</si>
  <si>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</si>
  <si>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</si>
  <si>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</si>
  <si>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</si>
  <si>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</si>
  <si>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</si>
  <si>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</si>
  <si>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</si>
  <si>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</si>
  <si>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</si>
  <si>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</si>
  <si>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</si>
  <si>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</si>
  <si>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</si>
  <si>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</si>
  <si>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</si>
  <si>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</si>
  <si>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</si>
  <si>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</si>
  <si>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</si>
  <si>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</si>
  <si>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</si>
  <si>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</si>
  <si>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</si>
  <si>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</si>
  <si>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</si>
  <si>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</si>
  <si>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</si>
  <si>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</si>
  <si>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</si>
  <si>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</si>
  <si>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</si>
  <si>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</si>
  <si>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</si>
  <si>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</si>
  <si>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</si>
  <si>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</si>
  <si>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</si>
  <si>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</si>
  <si>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</si>
  <si>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</si>
  <si>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</si>
  <si>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</si>
  <si>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</si>
  <si>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</si>
  <si>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</si>
  <si>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</si>
  <si>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</si>
  <si>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</si>
  <si>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</si>
  <si>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</si>
  <si>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</si>
  <si>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</si>
  <si>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</si>
  <si>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</si>
  <si>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</si>
  <si>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</si>
  <si>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</si>
  <si>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</si>
  <si>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</si>
  <si>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</si>
  <si>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</si>
  <si>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</si>
  <si>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</si>
  <si>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</si>
  <si>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</si>
  <si>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</si>
  <si>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</si>
  <si>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</si>
  <si>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</si>
  <si>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</si>
  <si>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</si>
  <si>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</si>
  <si>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</si>
  <si>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</si>
  <si>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</si>
  <si>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</si>
  <si>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</si>
  <si>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</si>
  <si>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</si>
  <si>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</si>
  <si>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</si>
  <si>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</si>
  <si>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</si>
  <si>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</si>
  <si>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</si>
  <si>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</si>
  <si>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</si>
  <si>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</si>
  <si>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</si>
  <si>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</si>
  <si>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</si>
  <si>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</si>
  <si>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</si>
  <si>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</si>
  <si>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</si>
  <si>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</si>
  <si>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</si>
  <si>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</si>
  <si>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</si>
  <si>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</si>
  <si>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</si>
  <si>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</si>
  <si>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</si>
  <si>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</si>
  <si>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</si>
  <si>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</si>
  <si>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</si>
  <si>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</si>
  <si>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</si>
  <si>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</si>
  <si>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</si>
  <si>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</si>
  <si>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</si>
  <si>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</si>
  <si>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</si>
  <si>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</si>
  <si>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</si>
  <si>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</si>
  <si>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</si>
  <si>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</si>
  <si>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</si>
  <si>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</si>
  <si>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</si>
  <si>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</si>
  <si>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</si>
  <si>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</si>
  <si>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</si>
  <si>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</si>
  <si>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</si>
  <si>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</si>
  <si>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</si>
  <si>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</si>
  <si>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</si>
  <si>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</si>
  <si>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</si>
  <si>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</si>
  <si>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</si>
  <si>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</si>
  <si>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</si>
  <si>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</si>
  <si>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</si>
  <si>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</si>
  <si>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</si>
  <si>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</si>
  <si>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</si>
  <si>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</si>
  <si>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</si>
  <si>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</si>
  <si>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</si>
  <si>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</si>
  <si>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</si>
  <si>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</si>
  <si>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</si>
  <si>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</si>
  <si>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</si>
  <si>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</si>
  <si>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</si>
  <si>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</si>
  <si>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</si>
  <si>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</si>
  <si>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</si>
  <si>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</si>
  <si>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</si>
  <si>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</si>
  <si>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</si>
  <si>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</si>
  <si>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</si>
  <si>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</si>
  <si>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</si>
  <si>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</si>
  <si>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</si>
  <si>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</si>
  <si>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</si>
  <si>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</si>
  <si>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</si>
  <si>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</si>
  <si>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</si>
  <si>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</si>
  <si>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</si>
  <si>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</si>
  <si>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</si>
  <si>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</si>
  <si>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</si>
  <si>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</si>
  <si>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</si>
  <si>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</si>
  <si>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</si>
  <si>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</si>
  <si>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</si>
  <si>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</si>
  <si>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</si>
  <si>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</si>
  <si>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</si>
  <si>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</si>
  <si>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</si>
  <si>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</si>
  <si>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</si>
  <si>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</si>
  <si>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</si>
  <si>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</si>
  <si>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</si>
  <si>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</si>
  <si>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</si>
  <si>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</si>
  <si>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</si>
  <si>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</si>
  <si>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</si>
  <si>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</si>
  <si>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</si>
  <si>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</si>
  <si>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</si>
  <si>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</si>
  <si>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</si>
  <si>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</si>
  <si>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</si>
  <si>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</si>
  <si>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</si>
  <si>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</si>
  <si>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</si>
  <si>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</si>
  <si>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</si>
  <si>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</si>
  <si>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</si>
  <si>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</si>
  <si>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</si>
  <si>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</si>
  <si>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</si>
  <si>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</si>
  <si>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</si>
  <si>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</si>
  <si>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</si>
  <si>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</si>
  <si>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</si>
  <si>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</si>
  <si>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</si>
  <si>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</si>
  <si>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</si>
  <si>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</si>
  <si>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</si>
  <si>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</si>
  <si>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</si>
  <si>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</si>
  <si>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</si>
  <si>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</si>
  <si>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</si>
  <si>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</si>
  <si>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</si>
  <si>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</si>
  <si>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</si>
  <si>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</si>
  <si>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</si>
  <si>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</si>
  <si>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</si>
  <si>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</si>
  <si>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</si>
  <si>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</si>
  <si>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</si>
  <si>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</si>
  <si>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</si>
  <si>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</si>
  <si>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</si>
  <si>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</si>
  <si>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</si>
  <si>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</si>
  <si>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</si>
  <si>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</si>
  <si>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</si>
  <si>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</si>
  <si>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</si>
  <si>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</si>
  <si>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</si>
  <si>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</si>
  <si>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</si>
  <si>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</si>
  <si>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</si>
  <si>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</si>
  <si>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</si>
  <si>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</si>
  <si>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</si>
  <si>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</si>
  <si>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</si>
  <si>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</si>
  <si>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</si>
  <si>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</si>
  <si>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</si>
  <si>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</si>
  <si>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</si>
  <si>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</si>
  <si>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</si>
  <si>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</si>
  <si>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</si>
  <si>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</si>
  <si>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</si>
  <si>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</si>
  <si>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</si>
  <si>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</si>
  <si>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</si>
  <si>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</si>
  <si>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</si>
  <si>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</si>
  <si>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</si>
  <si>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</si>
  <si>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</si>
  <si>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</si>
  <si>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</si>
  <si>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</si>
  <si>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</si>
  <si>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</si>
  <si>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</si>
  <si>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</si>
  <si>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</si>
  <si>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</si>
  <si>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</si>
  <si>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</si>
  <si>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</si>
  <si>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</si>
  <si>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</si>
  <si>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</si>
  <si>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</si>
  <si>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</si>
  <si>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</si>
  <si>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</si>
  <si>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</si>
  <si>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</si>
  <si>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</si>
  <si>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</si>
  <si>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</si>
  <si>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</si>
  <si>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</si>
  <si>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</si>
  <si>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</si>
  <si>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</si>
  <si>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</si>
  <si>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</si>
  <si>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</si>
  <si>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</si>
  <si>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</si>
  <si>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</si>
  <si>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</si>
  <si>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</si>
  <si>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</si>
  <si>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</si>
  <si>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</si>
  <si>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</si>
  <si>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</si>
  <si>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</si>
  <si>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</si>
  <si>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</si>
  <si>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</si>
  <si>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</si>
  <si>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</si>
  <si>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</si>
  <si>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</si>
  <si>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</si>
  <si>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</si>
  <si>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</si>
  <si>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</si>
  <si>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</si>
  <si>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</si>
  <si>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</si>
  <si>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</si>
  <si>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</si>
  <si>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</si>
  <si>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</si>
  <si>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</si>
  <si>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</si>
  <si>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</si>
  <si>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</si>
  <si>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</si>
  <si>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</si>
  <si>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</si>
  <si>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</si>
  <si>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</si>
  <si>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</si>
  <si>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</si>
  <si>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</si>
  <si>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</si>
  <si>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</si>
  <si>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</si>
  <si>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</si>
  <si>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</si>
  <si>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</si>
  <si>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</si>
  <si>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</si>
  <si>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</si>
  <si>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</si>
  <si>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</si>
  <si>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</si>
  <si>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</si>
  <si>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</si>
  <si>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</si>
  <si>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</si>
  <si>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</si>
  <si>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</si>
  <si>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</si>
  <si>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</si>
  <si>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</si>
  <si>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</si>
  <si>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</si>
  <si>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</si>
  <si>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</si>
  <si>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</si>
  <si>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</si>
  <si>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</si>
  <si>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</si>
  <si>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</si>
  <si>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</si>
  <si>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</si>
  <si>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</si>
  <si>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</si>
  <si>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</si>
  <si>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</si>
  <si>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</si>
  <si>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</si>
  <si>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</si>
  <si>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</si>
  <si>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</si>
  <si>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</si>
  <si>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</si>
  <si>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</si>
  <si>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</si>
  <si>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</si>
  <si>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</si>
  <si>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</si>
  <si>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</si>
  <si>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</si>
  <si>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</si>
  <si>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</si>
  <si>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</si>
  <si>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</si>
  <si>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</si>
  <si>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</si>
  <si>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</si>
  <si>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</si>
  <si>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</si>
  <si>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</si>
  <si>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</si>
  <si>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</si>
  <si>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</si>
  <si>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</si>
  <si>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</si>
  <si>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</si>
  <si>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</si>
  <si>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</si>
  <si>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</si>
  <si>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</si>
  <si>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</si>
  <si>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</si>
  <si>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</si>
  <si>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</si>
  <si>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</si>
  <si>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</si>
  <si>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</si>
  <si>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</si>
  <si>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</si>
  <si>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</si>
  <si>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</si>
  <si>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</si>
  <si>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</si>
  <si>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</si>
  <si>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</si>
  <si>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</si>
  <si>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</si>
  <si>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</si>
  <si>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</si>
  <si>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</si>
  <si>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</si>
  <si>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</si>
  <si>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</si>
  <si>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</si>
  <si>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</si>
  <si>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</si>
  <si>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</si>
  <si>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</si>
  <si>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</si>
  <si>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</si>
  <si>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</si>
  <si>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</si>
  <si>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</si>
  <si>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</si>
  <si>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</si>
  <si>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</si>
  <si>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</si>
  <si>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</si>
  <si>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</si>
  <si>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</si>
  <si>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</si>
  <si>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</si>
  <si>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</si>
  <si>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</si>
  <si>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</si>
  <si>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</si>
  <si>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</si>
  <si>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</si>
  <si>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</si>
  <si>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</si>
  <si>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</si>
  <si>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</si>
  <si>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</si>
  <si>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</si>
  <si>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</si>
  <si>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</si>
  <si>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</si>
  <si>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</si>
  <si>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</si>
  <si>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</si>
  <si>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</si>
  <si>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</si>
  <si>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</si>
  <si>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</si>
  <si>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</si>
  <si>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</si>
  <si>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</si>
  <si>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</si>
  <si>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</si>
  <si>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</si>
  <si>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</si>
  <si>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</si>
  <si>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</si>
  <si>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</si>
  <si>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</si>
  <si>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</si>
  <si>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</si>
  <si>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</si>
  <si>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</si>
  <si>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</si>
  <si>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</si>
  <si>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</si>
  <si>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</si>
  <si>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</si>
  <si>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</si>
  <si>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</si>
  <si>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</si>
  <si>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</si>
  <si>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</si>
  <si>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</si>
  <si>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</si>
  <si>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</si>
  <si>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</si>
  <si>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</si>
  <si>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</si>
  <si>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</si>
  <si>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</si>
  <si>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</si>
  <si>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</si>
  <si>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</si>
  <si>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</si>
  <si>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</si>
  <si>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</si>
  <si>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</si>
  <si>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</si>
  <si>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</si>
  <si>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</si>
  <si>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</si>
  <si>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</si>
  <si>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</si>
  <si>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</si>
  <si>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</si>
  <si>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</si>
  <si>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</si>
  <si>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</si>
  <si>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</si>
  <si>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</si>
  <si>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</si>
  <si>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</si>
  <si>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</si>
  <si>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</si>
  <si>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</si>
  <si>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</si>
  <si>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</si>
  <si>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</si>
  <si>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</si>
  <si>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</si>
  <si>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</si>
  <si>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</si>
  <si>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</si>
  <si>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</si>
  <si>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</si>
  <si>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</si>
  <si>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</si>
  <si>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</si>
  <si>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</si>
  <si>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</si>
  <si>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</si>
  <si>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</si>
  <si>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</si>
  <si>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</si>
  <si>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</si>
  <si>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</si>
  <si>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</si>
  <si>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</si>
  <si>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</si>
  <si>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</si>
  <si>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</si>
  <si>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</si>
  <si>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</si>
  <si>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</si>
  <si>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</si>
  <si>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</si>
  <si>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</si>
  <si>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</si>
  <si>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</si>
  <si>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</si>
  <si>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</si>
  <si>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</si>
  <si>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</si>
  <si>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</si>
  <si>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</si>
  <si>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</si>
  <si>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</si>
  <si>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</si>
  <si>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</si>
  <si>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</si>
  <si>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</si>
  <si>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</si>
  <si>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</si>
  <si>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</si>
  <si>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</si>
  <si>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</si>
  <si>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</si>
  <si>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</si>
  <si>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</si>
  <si>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</si>
  <si>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</si>
  <si>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</si>
  <si>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</si>
  <si>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</si>
  <si>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</si>
  <si>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</si>
  <si>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</si>
  <si>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</si>
  <si>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</si>
  <si>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</si>
  <si>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</si>
  <si>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</si>
  <si>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</si>
  <si>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</si>
  <si>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</si>
  <si>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</si>
  <si>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</si>
  <si>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</si>
  <si>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</si>
  <si>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</si>
  <si>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</si>
  <si>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</si>
  <si>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</si>
  <si>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</si>
  <si>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</si>
  <si>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</si>
  <si>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</si>
  <si>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</si>
  <si>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</si>
  <si>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</si>
  <si>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</si>
  <si>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</si>
  <si>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</si>
  <si>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</si>
  <si>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</si>
  <si>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</si>
  <si>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</si>
  <si>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</si>
  <si>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</si>
  <si>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</si>
  <si>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</si>
  <si>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</si>
  <si>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</si>
  <si>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</si>
  <si>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</si>
  <si>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</si>
  <si>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</si>
  <si>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</si>
  <si>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</si>
  <si>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</si>
  <si>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</si>
  <si>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</si>
  <si>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</si>
  <si>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</si>
  <si>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</si>
  <si>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</si>
  <si>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</si>
  <si>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</si>
  <si>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</si>
  <si>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</si>
  <si>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</si>
  <si>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</si>
  <si>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</si>
  <si>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</si>
  <si>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</si>
  <si>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</si>
  <si>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</si>
  <si>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</si>
  <si>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</si>
  <si>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</si>
  <si>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</si>
  <si>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</si>
  <si>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</si>
  <si>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</si>
  <si>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</si>
  <si>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</si>
  <si>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</si>
  <si>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</si>
  <si>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</si>
  <si>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</si>
  <si>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</si>
  <si>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</si>
  <si>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</si>
  <si>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</si>
  <si>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</si>
  <si>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</si>
  <si>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</si>
  <si>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</si>
  <si>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</si>
  <si>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</si>
  <si>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</si>
  <si>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</si>
  <si>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</si>
  <si>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</si>
  <si>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</si>
  <si>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</si>
  <si>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</si>
  <si>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</si>
  <si>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</si>
  <si>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</si>
  <si>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</si>
  <si>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</si>
  <si>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</si>
  <si>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</si>
  <si>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</si>
  <si>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</si>
  <si>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</si>
  <si>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</si>
  <si>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</si>
  <si>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</si>
  <si>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</si>
  <si>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</si>
  <si>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</si>
  <si>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</si>
  <si>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</si>
  <si>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</si>
  <si>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</si>
  <si>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</si>
  <si>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</si>
  <si>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</si>
  <si>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</si>
  <si>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</si>
  <si>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</si>
  <si>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</si>
  <si>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</si>
  <si>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</si>
  <si>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</si>
  <si>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</si>
  <si>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</si>
  <si>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</si>
  <si>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</si>
  <si>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</si>
  <si>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</si>
  <si>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</si>
  <si>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</si>
  <si>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</si>
  <si>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</si>
  <si>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</si>
  <si>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</si>
  <si>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</si>
  <si>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</si>
  <si>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</si>
  <si>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</si>
  <si>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</si>
  <si>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</si>
  <si>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</si>
  <si>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</si>
  <si>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</si>
  <si>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</si>
  <si>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</si>
  <si>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</si>
  <si>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</si>
  <si>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</si>
  <si>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</si>
  <si>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</si>
  <si>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</si>
  <si>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</si>
  <si>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</si>
  <si>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</si>
  <si>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</si>
  <si>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</si>
  <si>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</si>
  <si>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</si>
  <si>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</si>
  <si>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</si>
  <si>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</si>
  <si>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</si>
  <si>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</si>
  <si>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</si>
  <si>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</si>
  <si>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</si>
  <si>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</si>
  <si>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</si>
  <si>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</si>
  <si>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</si>
  <si>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</si>
  <si>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</si>
  <si>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</si>
  <si>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</si>
  <si>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</si>
  <si>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</si>
  <si>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</si>
  <si>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</si>
  <si>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</si>
  <si>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</si>
  <si>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</si>
  <si>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</si>
  <si>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</si>
  <si>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</si>
  <si>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</si>
  <si>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</si>
  <si>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</si>
  <si>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</si>
  <si>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</si>
  <si>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</si>
  <si>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</si>
  <si>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</si>
  <si>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</si>
  <si>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</si>
  <si>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</si>
  <si>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</si>
  <si>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</si>
  <si>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</si>
  <si>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</si>
  <si>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</si>
  <si>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</si>
  <si>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</si>
  <si>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</si>
  <si>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</si>
  <si>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</si>
  <si>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</si>
  <si>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</si>
  <si>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</si>
  <si>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</si>
  <si>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</si>
  <si>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</si>
  <si>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</si>
  <si>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</si>
  <si>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</si>
  <si>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</si>
  <si>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</si>
  <si>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</si>
  <si>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</si>
  <si>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</si>
  <si>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</si>
  <si>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</si>
  <si>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</si>
  <si>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</si>
  <si>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</si>
  <si>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</si>
  <si>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</si>
  <si>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</si>
  <si>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</si>
  <si>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</si>
  <si>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</si>
  <si>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</si>
  <si>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</si>
  <si>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</si>
  <si>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</si>
  <si>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</si>
  <si>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</si>
  <si>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</si>
  <si>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</si>
  <si>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</si>
  <si>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</si>
  <si>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</si>
  <si>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</si>
  <si>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</si>
  <si>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</si>
  <si>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</si>
  <si>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</si>
  <si>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</si>
  <si>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</si>
  <si>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</si>
  <si>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</si>
  <si>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</si>
  <si>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</si>
  <si>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</si>
  <si>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</si>
  <si>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</si>
  <si>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</si>
  <si>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</si>
  <si>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</si>
  <si>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</si>
  <si>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</si>
  <si>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</si>
  <si>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</si>
  <si>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</si>
  <si>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</si>
  <si>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</si>
  <si>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</si>
  <si>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</si>
  <si>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</si>
  <si>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</si>
  <si>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</si>
  <si>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</si>
  <si>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</si>
  <si>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</si>
  <si>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</si>
  <si>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</si>
  <si>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</si>
  <si>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</si>
  <si>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</si>
  <si>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</si>
  <si>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</si>
  <si>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</si>
  <si>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</si>
  <si>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</si>
  <si>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</si>
  <si>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</si>
  <si>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</si>
  <si>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</si>
  <si>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</si>
  <si>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</si>
  <si>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</si>
  <si>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</si>
  <si>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</si>
  <si>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</si>
  <si>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</si>
  <si>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</si>
  <si>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</si>
  <si>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</si>
  <si>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</si>
  <si>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</si>
  <si>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</si>
  <si>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</si>
  <si>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</si>
  <si>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</si>
  <si>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</si>
  <si>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</si>
  <si>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</si>
  <si>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</si>
  <si>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</si>
  <si>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</si>
  <si>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</si>
  <si>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</si>
  <si>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</si>
  <si>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</si>
  <si>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</si>
  <si>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</si>
  <si>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</si>
  <si>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</si>
  <si>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</si>
  <si>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</si>
  <si>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</si>
  <si>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</si>
  <si>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</si>
  <si>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</si>
  <si>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</si>
  <si>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</si>
  <si>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</si>
  <si>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</si>
  <si>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</si>
  <si>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</si>
  <si>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</si>
  <si>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</si>
  <si>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</si>
  <si>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</si>
  <si>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</si>
  <si>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</si>
  <si>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</si>
  <si>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</si>
  <si>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</si>
  <si>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</si>
  <si>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</si>
  <si>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</si>
  <si>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</si>
  <si>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</si>
  <si>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</si>
  <si>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</si>
  <si>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</si>
  <si>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</si>
  <si>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</si>
  <si>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</si>
  <si>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</si>
  <si>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</si>
  <si>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</si>
  <si>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</si>
  <si>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</si>
  <si>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</si>
  <si>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</si>
  <si>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</si>
  <si>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</si>
  <si>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</si>
  <si>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</si>
  <si>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</si>
  <si>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</si>
  <si>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</si>
  <si>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</si>
  <si>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</si>
  <si>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</si>
  <si>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</si>
  <si>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</si>
  <si>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</si>
  <si>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</si>
  <si>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</si>
  <si>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</si>
  <si>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</si>
  <si>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</si>
  <si>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</si>
  <si>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</si>
  <si>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</si>
  <si>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</si>
  <si>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</si>
  <si>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</si>
  <si>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</si>
  <si>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</si>
  <si>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</si>
  <si>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</si>
  <si>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</si>
  <si>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</si>
  <si>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</si>
  <si>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</si>
  <si>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</si>
  <si>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</si>
  <si>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</si>
  <si>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</si>
  <si>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</si>
  <si>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</si>
  <si>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</si>
  <si>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</si>
  <si>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</si>
  <si>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</si>
  <si>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</si>
  <si>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</si>
  <si>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</si>
  <si>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</si>
  <si>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</si>
  <si>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</si>
  <si>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</si>
  <si>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</si>
  <si>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</si>
  <si>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</si>
  <si>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</si>
  <si>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</si>
  <si>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</si>
  <si>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</si>
  <si>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</si>
  <si>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</si>
  <si>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</si>
  <si>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</si>
  <si>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</si>
  <si>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</si>
  <si>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</si>
  <si>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</si>
  <si>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</si>
  <si>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</si>
  <si>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</si>
  <si>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</si>
  <si>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</si>
  <si>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</si>
  <si>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</si>
  <si>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</si>
  <si>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</si>
  <si>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</si>
  <si>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</si>
  <si>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</si>
  <si>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</si>
  <si>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</si>
  <si>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</si>
  <si>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</si>
  <si>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</si>
  <si>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</si>
  <si>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</si>
  <si>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</si>
  <si>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</si>
  <si>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</si>
  <si>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</si>
  <si>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</si>
  <si>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</si>
  <si>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</si>
  <si>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</si>
  <si>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</si>
  <si>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</si>
  <si>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</si>
  <si>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</si>
  <si>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</si>
  <si>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</si>
  <si>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</si>
  <si>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</si>
  <si>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</si>
  <si>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</si>
  <si>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</si>
  <si>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</si>
  <si>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</si>
  <si>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</si>
  <si>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</si>
  <si>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</si>
  <si>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</si>
  <si>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</si>
  <si>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</si>
  <si>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</si>
  <si>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</si>
  <si>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</si>
  <si>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</si>
  <si>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</si>
  <si>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</si>
  <si>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</si>
  <si>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</si>
  <si>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</si>
  <si>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</si>
  <si>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</si>
  <si>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</si>
  <si>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</si>
  <si>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</si>
  <si>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</si>
  <si>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</si>
  <si>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</si>
  <si>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</si>
  <si>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</si>
  <si>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</si>
  <si>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</si>
  <si>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</si>
  <si>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</si>
  <si>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</si>
  <si>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</si>
  <si>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</si>
  <si>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</si>
  <si>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</si>
  <si>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</si>
  <si>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</si>
  <si>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</si>
  <si>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</si>
  <si>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</si>
  <si>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</si>
  <si>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</si>
  <si>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</si>
  <si>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</si>
  <si>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</si>
  <si>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</si>
  <si>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</si>
  <si>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</si>
  <si>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</si>
  <si>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</si>
  <si>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</si>
  <si>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</si>
  <si>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</si>
  <si>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</si>
  <si>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</si>
  <si>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</si>
  <si>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</si>
  <si>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</si>
  <si>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</si>
  <si>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</si>
  <si>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</si>
  <si>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</si>
  <si>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</si>
  <si>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</si>
  <si>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</si>
  <si>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</si>
  <si>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</si>
  <si>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</si>
  <si>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</si>
  <si>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</si>
  <si>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</si>
  <si>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</si>
  <si>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</si>
  <si>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</si>
  <si>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</si>
  <si>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</si>
  <si>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</si>
  <si>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</si>
  <si>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</si>
  <si>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</si>
  <si>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</si>
  <si>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</si>
  <si>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</si>
  <si>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</si>
  <si>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</si>
  <si>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</si>
  <si>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</si>
  <si>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</si>
  <si>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</si>
  <si>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</si>
  <si>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</si>
  <si>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</si>
  <si>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</si>
  <si>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</si>
  <si>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</si>
  <si>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</si>
  <si>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</si>
  <si>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</si>
  <si>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</si>
  <si>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</si>
  <si>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</si>
  <si>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</si>
  <si>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</si>
  <si>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</si>
  <si>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</si>
  <si>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</si>
  <si>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</si>
  <si>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</si>
  <si>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</si>
  <si>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</si>
  <si>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</si>
  <si>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</si>
  <si>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</si>
  <si>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</si>
  <si>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</si>
  <si>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</si>
  <si>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</si>
  <si>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</si>
  <si>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</si>
  <si>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</si>
  <si>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</si>
  <si>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</si>
  <si>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</si>
  <si>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</si>
  <si>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</si>
  <si>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</si>
  <si>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</si>
  <si>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</si>
  <si>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</si>
  <si>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</si>
  <si>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</si>
  <si>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</si>
  <si>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</si>
  <si>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</si>
  <si>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</si>
  <si>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</si>
  <si>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</si>
  <si>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</si>
  <si>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</si>
  <si>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</si>
  <si>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</si>
  <si>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</si>
  <si>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</si>
  <si>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</si>
  <si>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</si>
  <si>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</si>
  <si>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</si>
  <si>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</si>
  <si>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</si>
  <si>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</si>
  <si>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</si>
  <si>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</si>
  <si>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</si>
  <si>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</si>
  <si>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</si>
  <si>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</si>
  <si>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</si>
  <si>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</si>
  <si>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</si>
  <si>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</si>
  <si>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</si>
  <si>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</si>
  <si>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</si>
  <si>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</si>
  <si>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</si>
  <si>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</si>
  <si>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</si>
  <si>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</si>
  <si>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</si>
  <si>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</si>
  <si>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</si>
  <si>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</si>
  <si>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</si>
  <si>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</si>
  <si>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</si>
  <si>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</si>
  <si>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</si>
  <si>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</si>
  <si>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</si>
  <si>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</si>
  <si>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</si>
  <si>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</si>
  <si>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</si>
  <si>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</si>
  <si>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</si>
  <si>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</si>
  <si>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</si>
  <si>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</si>
  <si>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</si>
  <si>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</si>
  <si>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</si>
  <si>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</si>
  <si>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</si>
  <si>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</si>
  <si>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</si>
  <si>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</si>
  <si>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</si>
  <si>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</si>
  <si>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</si>
  <si>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</si>
  <si>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</si>
  <si>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</si>
  <si>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</si>
  <si>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</si>
  <si>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</si>
  <si>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</si>
  <si>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</si>
  <si>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</si>
  <si>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</si>
  <si>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</si>
  <si>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</si>
  <si>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</si>
  <si>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</si>
  <si>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</si>
  <si>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</si>
  <si>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</si>
  <si>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</si>
  <si>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</si>
  <si>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</si>
  <si>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</si>
  <si>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</si>
  <si>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</si>
  <si>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</si>
  <si>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</si>
  <si>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</si>
  <si>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</si>
  <si>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</si>
  <si>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</si>
  <si>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</si>
  <si>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</si>
  <si>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</si>
  <si>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</si>
  <si>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</si>
  <si>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</si>
  <si>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</si>
  <si>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</si>
  <si>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</si>
  <si>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</si>
  <si>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</si>
  <si>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</si>
  <si>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</si>
  <si>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</si>
  <si>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</si>
  <si>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</si>
  <si>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</si>
  <si>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</si>
  <si>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</si>
  <si>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</si>
  <si>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</si>
  <si>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</si>
  <si>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</si>
  <si>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</si>
  <si>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</si>
  <si>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</si>
  <si>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</si>
  <si>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</si>
  <si>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</si>
  <si>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</si>
  <si>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</si>
  <si>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</si>
  <si>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</si>
  <si>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</si>
  <si>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</si>
  <si>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</si>
  <si>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</si>
  <si>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</si>
  <si>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</si>
  <si>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</si>
  <si>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</si>
  <si>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</si>
  <si>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</si>
  <si>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</si>
  <si>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</si>
  <si>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</si>
  <si>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</si>
  <si>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</si>
  <si>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</si>
  <si>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</si>
  <si>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</si>
  <si>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</si>
  <si>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</si>
  <si>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</si>
  <si>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</si>
  <si>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</si>
  <si>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</si>
  <si>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</si>
  <si>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</si>
  <si>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</si>
  <si>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</si>
  <si>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</si>
  <si>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</si>
  <si>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</si>
  <si>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</si>
  <si>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</si>
  <si>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</si>
  <si>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</si>
  <si>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</si>
  <si>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</si>
  <si>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</si>
  <si>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</si>
  <si>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</si>
  <si>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</si>
  <si>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</si>
  <si>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</si>
  <si>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</si>
  <si>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</si>
  <si>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</si>
  <si>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</si>
  <si>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</si>
  <si>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</si>
  <si>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</si>
  <si>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</si>
  <si>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</si>
  <si>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</si>
  <si>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</si>
  <si>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</si>
  <si>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</si>
  <si>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</si>
  <si>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</si>
  <si>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</si>
  <si>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</si>
  <si>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</si>
  <si>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</si>
  <si>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</si>
  <si>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</si>
  <si>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</si>
  <si>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</si>
  <si>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</si>
  <si>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</si>
  <si>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</si>
  <si>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</si>
  <si>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</si>
  <si>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</si>
  <si>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</si>
  <si>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</si>
  <si>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</si>
  <si>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</si>
  <si>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</si>
  <si>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</si>
  <si>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</si>
  <si>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</si>
  <si>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</si>
  <si>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</si>
  <si>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</si>
  <si>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</si>
  <si>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</si>
  <si>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</si>
  <si>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</si>
  <si>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</si>
  <si>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</si>
  <si>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</si>
  <si>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</si>
  <si>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</si>
  <si>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</si>
  <si>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</si>
  <si>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</si>
  <si>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</si>
  <si>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</si>
  <si>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</si>
  <si>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</si>
  <si>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</si>
  <si>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</si>
  <si>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</si>
  <si>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</si>
  <si>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</si>
  <si>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</si>
  <si>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</si>
  <si>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</si>
  <si>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</si>
  <si>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</si>
  <si>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</si>
  <si>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</si>
  <si>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</si>
  <si>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</si>
  <si>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</si>
  <si>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</si>
  <si>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</si>
  <si>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</si>
  <si>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</si>
  <si>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</si>
  <si>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</si>
  <si>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</si>
  <si>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</si>
  <si>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</si>
  <si>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</si>
  <si>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</si>
  <si>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</si>
  <si>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</si>
  <si>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</si>
  <si>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</si>
  <si>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</si>
  <si>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</si>
  <si>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</si>
  <si>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</si>
  <si>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</si>
  <si>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</si>
  <si>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</si>
  <si>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</si>
  <si>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</si>
  <si>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</si>
  <si>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</si>
  <si>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</si>
  <si>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</si>
  <si>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</si>
  <si>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</si>
  <si>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</si>
  <si>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</si>
  <si>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</si>
  <si>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</si>
  <si>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</si>
  <si>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</si>
  <si>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</si>
  <si>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</si>
  <si>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</si>
  <si>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</si>
  <si>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</si>
  <si>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</si>
  <si>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</si>
  <si>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</si>
  <si>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</si>
  <si>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</si>
  <si>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</si>
  <si>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</si>
  <si>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</si>
  <si>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</si>
  <si>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</si>
  <si>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</si>
  <si>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</si>
  <si>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</si>
  <si>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</si>
  <si>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</si>
  <si>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</si>
  <si>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</si>
  <si>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</si>
  <si>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</si>
  <si>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</si>
  <si>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</si>
  <si>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</si>
  <si>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</si>
  <si>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</si>
  <si>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</si>
  <si>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</si>
  <si>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</si>
  <si>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</si>
  <si>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</si>
  <si>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</si>
  <si>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</si>
  <si>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</si>
  <si>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</si>
  <si>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</si>
  <si>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</si>
  <si>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</si>
  <si>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</si>
  <si>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</si>
  <si>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</si>
  <si>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</si>
  <si>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</si>
  <si>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</si>
  <si>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</si>
  <si>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</si>
  <si>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</si>
  <si>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</si>
  <si>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</si>
  <si>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</si>
  <si>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</si>
  <si>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</si>
  <si>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</si>
  <si>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</si>
  <si>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</si>
  <si>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</si>
  <si>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</si>
  <si>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</si>
  <si>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</si>
  <si>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</si>
  <si>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</si>
  <si>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</si>
  <si>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</si>
  <si>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</si>
  <si>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</si>
  <si>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</si>
  <si>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</si>
  <si>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</si>
  <si>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</si>
  <si>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</si>
  <si>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</si>
  <si>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</si>
  <si>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</si>
  <si>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</si>
  <si>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</si>
  <si>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</si>
  <si>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</si>
  <si>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</si>
  <si>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</si>
  <si>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</si>
  <si>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</si>
  <si>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</si>
  <si>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</si>
  <si>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</si>
  <si>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</si>
  <si>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</si>
  <si>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</si>
  <si>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</si>
  <si>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</si>
  <si>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</si>
  <si>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</si>
  <si>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</si>
  <si>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</si>
  <si>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</si>
  <si>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</si>
  <si>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</si>
  <si>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</si>
  <si>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</si>
  <si>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</si>
  <si>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</si>
  <si>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</si>
  <si>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</si>
  <si>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</si>
  <si>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</si>
  <si>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</si>
  <si>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</si>
  <si>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</si>
  <si>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</si>
  <si>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</si>
  <si>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</si>
  <si>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</si>
  <si>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</si>
  <si>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</si>
  <si>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</si>
  <si>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</si>
  <si>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</si>
  <si>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</si>
  <si>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</si>
  <si>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</si>
  <si>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</si>
  <si>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</si>
  <si>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</si>
  <si>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</si>
  <si>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</si>
  <si>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</si>
  <si>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</si>
  <si>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</si>
  <si>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</si>
  <si>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</si>
  <si>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</si>
  <si>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</si>
  <si>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</si>
  <si>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</si>
  <si>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</si>
  <si>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</si>
  <si>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</si>
  <si>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</si>
  <si>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</si>
  <si>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</si>
  <si>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</si>
  <si>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</si>
  <si>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</si>
  <si>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</si>
  <si>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</si>
  <si>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</si>
  <si>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</si>
  <si>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</si>
  <si>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</si>
  <si>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</si>
  <si>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</si>
  <si>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</si>
  <si>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</si>
  <si>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</si>
  <si>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</si>
  <si>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</si>
  <si>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</si>
  <si>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</si>
  <si>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</si>
  <si>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</si>
  <si>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</si>
  <si>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</si>
  <si>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</si>
  <si>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</si>
  <si>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</si>
  <si>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</si>
  <si>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</si>
  <si>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</si>
  <si>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</si>
  <si>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</si>
  <si>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</si>
  <si>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</si>
  <si>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</si>
  <si>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</si>
  <si>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</si>
  <si>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</si>
  <si>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</si>
  <si>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</si>
  <si>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</si>
  <si>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</si>
  <si>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</si>
  <si>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</si>
  <si>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</si>
  <si>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</si>
  <si>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</si>
  <si>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</si>
  <si>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</si>
  <si>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</si>
  <si>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</si>
  <si>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</si>
  <si>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</si>
  <si>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</si>
  <si>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</si>
  <si>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</si>
  <si>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</si>
  <si>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</si>
  <si>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</si>
  <si>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</si>
  <si>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</si>
  <si>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</si>
  <si>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</si>
  <si>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</si>
  <si>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</si>
  <si>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</si>
  <si>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</si>
  <si>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</si>
  <si>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</si>
  <si>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</si>
  <si>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</si>
  <si>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</si>
  <si>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</si>
  <si>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</si>
  <si>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</si>
  <si>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</si>
  <si>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</si>
  <si>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</si>
  <si>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</si>
  <si>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</si>
  <si>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</si>
  <si>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</si>
  <si>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</si>
  <si>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</si>
  <si>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</si>
  <si>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</si>
  <si>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</si>
  <si>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</si>
  <si>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</si>
  <si>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</si>
  <si>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</si>
  <si>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</si>
  <si>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</si>
  <si>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</si>
  <si>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</si>
  <si>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</si>
  <si>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</si>
  <si>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</si>
  <si>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</si>
  <si>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</si>
  <si>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</si>
  <si>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</si>
  <si>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</si>
  <si>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</si>
  <si>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</si>
  <si>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</si>
  <si>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</si>
  <si>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</si>
  <si>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</si>
  <si>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</si>
  <si>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</si>
  <si>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</si>
  <si>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</si>
  <si>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</si>
  <si>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</si>
  <si>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</si>
  <si>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</si>
  <si>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</si>
  <si>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</si>
  <si>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</si>
  <si>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</si>
  <si>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</si>
  <si>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</si>
  <si>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</si>
  <si>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</si>
  <si>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</si>
  <si>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</si>
  <si>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</si>
  <si>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</si>
  <si>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</si>
  <si>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</si>
  <si>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</si>
  <si>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</si>
  <si>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</si>
  <si>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</si>
  <si>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</si>
  <si>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</si>
  <si>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</si>
  <si>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</si>
  <si>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</si>
  <si>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</si>
  <si>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</si>
  <si>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</si>
  <si>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</si>
  <si>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</si>
  <si>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</si>
  <si>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</si>
  <si>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</si>
  <si>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</si>
  <si>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</si>
  <si>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</si>
  <si>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</si>
  <si>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</si>
  <si>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</si>
  <si>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</si>
  <si>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</si>
  <si>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</si>
  <si>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</si>
  <si>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</si>
  <si>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</si>
  <si>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</si>
  <si>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</si>
  <si>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</si>
  <si>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</si>
  <si>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</si>
  <si>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</si>
  <si>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</si>
  <si>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</si>
  <si>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</si>
  <si>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</si>
  <si>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</si>
  <si>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</si>
  <si>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</si>
  <si>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</si>
  <si>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</si>
  <si>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</si>
  <si>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</si>
  <si>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</si>
  <si>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</si>
  <si>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</si>
  <si>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</si>
  <si>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</si>
  <si>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</si>
  <si>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</si>
  <si>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</si>
  <si>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</si>
  <si>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</si>
  <si>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</si>
  <si>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</si>
  <si>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</si>
  <si>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</si>
  <si>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</si>
  <si>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</si>
  <si>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</si>
  <si>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</si>
  <si>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</si>
  <si>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</si>
  <si>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</si>
  <si>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</si>
  <si>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</si>
  <si>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</si>
  <si>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</si>
  <si>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</si>
  <si>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</si>
  <si>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</si>
  <si>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</si>
  <si>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</si>
  <si>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</si>
  <si>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</si>
  <si>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</si>
  <si>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</si>
  <si>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</si>
  <si>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</si>
  <si>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</si>
  <si>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</si>
  <si>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</si>
  <si>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</si>
  <si>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</si>
  <si>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</si>
  <si>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</si>
  <si>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</si>
  <si>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</si>
  <si>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</si>
  <si>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</si>
  <si>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</si>
  <si>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</si>
  <si>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</si>
  <si>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</si>
  <si>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</si>
  <si>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</si>
  <si>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</si>
  <si>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</si>
  <si>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</si>
  <si>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</si>
  <si>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</si>
  <si>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</si>
  <si>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</si>
  <si>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</si>
  <si>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</si>
  <si>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</si>
  <si>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</si>
  <si>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</si>
  <si>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</si>
  <si>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</si>
  <si>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</si>
  <si>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</si>
  <si>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</si>
  <si>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</si>
  <si>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</si>
  <si>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</si>
  <si>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</si>
  <si>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</si>
  <si>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</si>
  <si>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</si>
  <si>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</si>
  <si>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</si>
  <si>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</si>
  <si>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</si>
  <si>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</si>
  <si>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</si>
  <si>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</si>
  <si>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</si>
  <si>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</si>
  <si>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</si>
  <si>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</si>
  <si>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</si>
  <si>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</si>
  <si>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</si>
  <si>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</si>
  <si>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</si>
  <si>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</si>
  <si>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</si>
  <si>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</si>
  <si>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</si>
  <si>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</si>
  <si>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</si>
  <si>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</si>
  <si>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</si>
  <si>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</si>
  <si>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</si>
  <si>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</si>
  <si>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</si>
  <si>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</si>
  <si>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</si>
  <si>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</si>
  <si>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</si>
  <si>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</si>
  <si>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</si>
  <si>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</si>
  <si>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</si>
  <si>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</si>
  <si>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</si>
  <si>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</si>
  <si>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</si>
  <si>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</si>
  <si>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</si>
  <si>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</si>
  <si>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</si>
  <si>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</si>
  <si>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</si>
  <si>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</si>
  <si>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</si>
  <si>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</si>
  <si>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</si>
  <si>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</si>
  <si>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</si>
  <si>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</si>
  <si>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</si>
  <si>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</si>
  <si>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</si>
  <si>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</si>
  <si>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</si>
  <si>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</si>
  <si>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</si>
  <si>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</si>
  <si>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</si>
  <si>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</si>
  <si>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</si>
  <si>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</si>
  <si>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</si>
  <si>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</si>
  <si>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</si>
  <si>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</si>
  <si>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</si>
  <si>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</si>
  <si>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</si>
  <si>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</si>
  <si>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</si>
  <si>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</si>
  <si>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</si>
  <si>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</si>
  <si>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</si>
  <si>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</si>
  <si>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</si>
  <si>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</si>
  <si>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</si>
  <si>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</si>
  <si>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</si>
  <si>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</si>
  <si>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</si>
  <si>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</si>
  <si>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</si>
  <si>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</si>
  <si>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</si>
  <si>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</si>
  <si>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</si>
  <si>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</si>
  <si>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</si>
  <si>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</si>
  <si>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</si>
  <si>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</si>
  <si>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</si>
  <si>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</si>
  <si>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</si>
  <si>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</si>
  <si>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</si>
  <si>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</si>
  <si>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</si>
  <si>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</si>
  <si>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</si>
  <si>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</si>
  <si>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</si>
  <si>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</si>
  <si>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</si>
  <si>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</si>
  <si>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</si>
  <si>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</si>
  <si>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</si>
  <si>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</si>
  <si>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</si>
  <si>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</si>
  <si>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</si>
  <si>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</si>
  <si>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</si>
  <si>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</si>
  <si>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</si>
  <si>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</si>
  <si>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</si>
  <si>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</si>
  <si>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</si>
  <si>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</si>
  <si>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</si>
  <si>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</si>
  <si>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</si>
  <si>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</si>
  <si>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</si>
  <si>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</si>
  <si>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</si>
  <si>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</si>
  <si>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</si>
  <si>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</si>
  <si>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</si>
  <si>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</si>
  <si>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</si>
  <si>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</si>
  <si>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</si>
  <si>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</si>
  <si>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</si>
  <si>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</si>
  <si>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</si>
  <si>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</si>
  <si>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</si>
  <si>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</si>
  <si>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</si>
  <si>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</si>
  <si>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</si>
  <si>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</si>
  <si>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</si>
  <si>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</si>
  <si>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</si>
  <si>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</si>
  <si>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</si>
  <si>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</si>
  <si>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</si>
  <si>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</si>
  <si>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</si>
  <si>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</si>
  <si>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</si>
  <si>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</si>
  <si>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</si>
  <si>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</si>
  <si>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</si>
  <si>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</si>
  <si>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</si>
  <si>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</si>
  <si>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</si>
  <si>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</si>
  <si>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</si>
  <si>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</si>
  <si>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</si>
  <si>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</si>
  <si>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</si>
  <si>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</si>
  <si>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</si>
  <si>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</si>
  <si>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</si>
  <si>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</si>
  <si>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</si>
  <si>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</si>
  <si>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</si>
  <si>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</si>
  <si>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</si>
  <si>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</si>
  <si>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</si>
  <si>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</si>
  <si>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</si>
  <si>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</si>
  <si>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</si>
  <si>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</si>
  <si>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</si>
  <si>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</si>
  <si>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</si>
  <si>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</si>
  <si>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</si>
  <si>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</si>
  <si>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</si>
  <si>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</si>
  <si>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</si>
  <si>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</si>
  <si>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</si>
  <si>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</si>
  <si>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</si>
  <si>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</si>
  <si>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</si>
  <si>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</si>
  <si>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</si>
  <si>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</si>
  <si>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</si>
  <si>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</si>
  <si>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</si>
  <si>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</si>
  <si>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</si>
  <si>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</si>
  <si>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</si>
  <si>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</si>
  <si>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</si>
  <si>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</si>
  <si>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</si>
  <si>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</si>
  <si>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</si>
  <si>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</si>
  <si>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</si>
  <si>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</si>
  <si>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</si>
  <si>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</si>
  <si>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</si>
  <si>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</si>
  <si>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</si>
  <si>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</si>
  <si>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</si>
  <si>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</si>
  <si>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</si>
  <si>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</si>
  <si>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</si>
  <si>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</si>
  <si>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</si>
  <si>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</si>
  <si>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</si>
  <si>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</si>
  <si>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</si>
  <si>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</si>
  <si>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</si>
  <si>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</si>
  <si>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</si>
  <si>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</si>
  <si>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</si>
  <si>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</si>
  <si>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</si>
  <si>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</si>
  <si>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</si>
  <si>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</si>
  <si>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</si>
  <si>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</si>
  <si>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</si>
  <si>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</si>
  <si>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</si>
  <si>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</si>
  <si>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</si>
  <si>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</si>
  <si>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</si>
  <si>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</si>
  <si>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</si>
  <si>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</si>
  <si>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</si>
  <si>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</si>
  <si>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</si>
  <si>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</si>
  <si>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</si>
  <si>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</si>
  <si>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</si>
  <si>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</si>
  <si>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</si>
  <si>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</si>
  <si>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</si>
  <si>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</si>
  <si>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</si>
  <si>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</si>
  <si>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</si>
  <si>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</si>
  <si>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</si>
  <si>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</si>
  <si>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</si>
  <si>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</si>
  <si>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</si>
  <si>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</si>
  <si>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</si>
  <si>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</si>
  <si>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</si>
  <si>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</si>
  <si>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</si>
  <si>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</si>
  <si>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</si>
  <si>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</si>
  <si>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</si>
  <si>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</si>
  <si>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</si>
  <si>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</si>
  <si>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</si>
  <si>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</si>
  <si>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</si>
  <si>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</si>
  <si>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</si>
  <si>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</si>
  <si>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</si>
  <si>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</si>
  <si>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</si>
  <si>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</si>
  <si>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</si>
  <si>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</si>
  <si>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</si>
  <si>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</si>
  <si>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</si>
  <si>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</si>
  <si>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</si>
  <si>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</si>
  <si>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</si>
  <si>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</si>
  <si>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</si>
  <si>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</si>
  <si>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</si>
  <si>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</si>
  <si>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</si>
  <si>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</si>
  <si>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</si>
  <si>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</si>
  <si>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</si>
  <si>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</si>
  <si>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</si>
  <si>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</si>
  <si>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</si>
  <si>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</si>
  <si>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</si>
  <si>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</si>
  <si>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</si>
  <si>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</si>
  <si>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</si>
  <si>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</si>
  <si>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</si>
  <si>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</si>
  <si>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</si>
  <si>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</si>
  <si>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</si>
  <si>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</si>
  <si>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</si>
  <si>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</si>
  <si>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</si>
  <si>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</si>
  <si>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</si>
  <si>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</si>
  <si>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</si>
  <si>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</si>
  <si>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</si>
  <si>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</si>
  <si>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</si>
  <si>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</si>
  <si>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</si>
  <si>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</si>
  <si>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</si>
  <si>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</si>
  <si>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</si>
  <si>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</si>
  <si>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</si>
  <si>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</si>
  <si>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</si>
  <si>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</si>
  <si>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</si>
  <si>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</si>
  <si>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</si>
  <si>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</si>
  <si>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</si>
  <si>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</si>
  <si>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</si>
  <si>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</si>
  <si>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</si>
  <si>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</si>
  <si>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</si>
  <si>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</si>
  <si>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</si>
  <si>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</si>
  <si>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</si>
  <si>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</si>
  <si>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</si>
  <si>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</si>
  <si>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</si>
  <si>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</si>
  <si>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</si>
  <si>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</si>
  <si>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</si>
  <si>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</si>
  <si>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</si>
  <si>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</si>
  <si>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</si>
  <si>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</si>
  <si>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</si>
  <si>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</si>
  <si>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</si>
  <si>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</si>
  <si>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</si>
  <si>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</si>
  <si>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</si>
  <si>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</si>
  <si>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</si>
  <si>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</si>
  <si>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</si>
  <si>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</si>
  <si>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</si>
  <si>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</si>
  <si>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</si>
  <si>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</si>
  <si>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</si>
  <si>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</si>
  <si>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</si>
  <si>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</si>
  <si>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</si>
  <si>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</si>
  <si>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</si>
  <si>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</si>
  <si>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</si>
  <si>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</si>
  <si>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</si>
  <si>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</si>
  <si>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</si>
  <si>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</si>
  <si>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</si>
  <si>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</si>
  <si>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</si>
  <si>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</si>
  <si>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</si>
  <si>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</si>
  <si>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</si>
  <si>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</si>
  <si>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</si>
  <si>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</si>
  <si>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</si>
  <si>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</si>
  <si>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</si>
  <si>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</si>
  <si>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</si>
  <si>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</si>
  <si>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</si>
  <si>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</si>
  <si>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</si>
  <si>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</si>
  <si>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</si>
  <si>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</si>
  <si>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</si>
  <si>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</si>
  <si>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</si>
  <si>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</si>
  <si>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</si>
  <si>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</si>
  <si>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</si>
  <si>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</si>
  <si>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</si>
  <si>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</si>
  <si>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</si>
  <si>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</si>
  <si>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</si>
  <si>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</si>
  <si>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</si>
  <si>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</si>
  <si>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</si>
  <si>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</si>
  <si>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</si>
  <si>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</si>
  <si>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</si>
  <si>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</si>
  <si>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</si>
  <si>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</si>
  <si>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</si>
  <si>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</si>
  <si>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</si>
  <si>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</si>
  <si>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</si>
  <si>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</si>
  <si>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</si>
  <si>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</si>
  <si>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</si>
  <si>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</si>
  <si>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</si>
  <si>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</si>
  <si>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</si>
  <si>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</si>
  <si>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</si>
  <si>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</si>
  <si>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</si>
  <si>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</si>
  <si>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</si>
  <si>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</si>
  <si>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</si>
  <si>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</si>
  <si>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</si>
  <si>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</si>
  <si>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</si>
  <si>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</si>
  <si>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</si>
  <si>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</si>
  <si>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</si>
  <si>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</si>
  <si>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</si>
  <si>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</si>
  <si>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</si>
  <si>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</si>
  <si>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</si>
  <si>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</si>
  <si>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</si>
  <si>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</si>
  <si>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</si>
  <si>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</si>
  <si>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</si>
  <si>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</si>
  <si>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</si>
  <si>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</si>
  <si>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</si>
  <si>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</si>
  <si>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</si>
  <si>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</si>
  <si>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</si>
  <si>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</si>
  <si>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</si>
  <si>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</si>
  <si>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</si>
  <si>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</si>
  <si>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</si>
  <si>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</si>
  <si>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</si>
  <si>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</si>
  <si>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</si>
  <si>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</si>
  <si>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</si>
  <si>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</si>
  <si>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</si>
  <si>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</si>
  <si>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</si>
  <si>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</si>
  <si>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</si>
  <si>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</si>
  <si>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</si>
  <si>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</si>
  <si>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</si>
  <si>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</si>
  <si>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</si>
  <si>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</si>
  <si>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</si>
  <si>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</si>
  <si>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</si>
  <si>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</si>
  <si>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</si>
  <si>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</si>
  <si>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</si>
  <si>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</si>
  <si>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</si>
  <si>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</si>
  <si>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</si>
  <si>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</si>
  <si>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</si>
  <si>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</si>
  <si>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</si>
  <si>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</si>
  <si>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</si>
  <si>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</si>
  <si>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</si>
  <si>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</si>
  <si>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</si>
  <si>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</si>
  <si>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</si>
  <si>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</si>
  <si>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</si>
  <si>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</si>
  <si>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</si>
  <si>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</si>
  <si>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</si>
  <si>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</si>
  <si>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</si>
  <si>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</si>
  <si>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</si>
  <si>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</si>
  <si>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</si>
  <si>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</si>
  <si>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</si>
  <si>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</si>
  <si>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</si>
  <si>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</si>
  <si>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</si>
  <si>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</si>
  <si>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</si>
  <si>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</si>
  <si>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</si>
  <si>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</si>
  <si>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</si>
  <si>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</si>
  <si>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</si>
  <si>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</si>
  <si>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</si>
  <si>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</si>
  <si>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</si>
  <si>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</si>
  <si>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</si>
  <si>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</si>
  <si>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</si>
  <si>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</si>
  <si>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</si>
  <si>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</si>
  <si>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</si>
  <si>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</si>
  <si>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</si>
  <si>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</si>
  <si>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</si>
  <si>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</si>
  <si>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</si>
  <si>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</si>
  <si>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</si>
  <si>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</si>
  <si>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</si>
  <si>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</si>
  <si>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</si>
  <si>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</si>
  <si>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</si>
  <si>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</si>
  <si>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</si>
  <si>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</si>
  <si>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</si>
  <si>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</si>
  <si>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</si>
  <si>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</si>
  <si>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</si>
  <si>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</si>
  <si>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</si>
  <si>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</si>
  <si>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</si>
  <si>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</si>
  <si>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</si>
  <si>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</si>
  <si>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</si>
  <si>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</si>
  <si>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</si>
  <si>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</si>
  <si>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</si>
  <si>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</si>
  <si>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</si>
  <si>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</si>
  <si>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</si>
  <si>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</si>
  <si>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</si>
  <si>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</si>
  <si>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</si>
  <si>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</si>
  <si>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</si>
  <si>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</si>
  <si>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</si>
  <si>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</si>
  <si>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</si>
  <si>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</si>
  <si>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</si>
  <si>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</si>
  <si>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</si>
  <si>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</si>
  <si>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</si>
  <si>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</si>
  <si>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</si>
  <si>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</si>
  <si>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</si>
  <si>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</si>
  <si>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</si>
  <si>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</si>
  <si>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</si>
  <si>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</si>
  <si>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</si>
  <si>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</si>
  <si>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</si>
  <si>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</si>
  <si>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</si>
  <si>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</si>
  <si>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</si>
  <si>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</si>
  <si>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</si>
  <si>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</si>
  <si>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</si>
  <si>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</si>
  <si>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</si>
  <si>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</si>
  <si>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</si>
  <si>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</si>
  <si>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</si>
  <si>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</si>
  <si>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</si>
  <si>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</si>
  <si>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</si>
  <si>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</si>
  <si>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</si>
  <si>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</si>
  <si>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</si>
  <si>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</si>
  <si>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</si>
  <si>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</si>
  <si>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</si>
  <si>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</si>
  <si>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</si>
  <si>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</si>
  <si>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</si>
  <si>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</si>
  <si>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</si>
  <si>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</si>
  <si>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</si>
  <si>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</si>
  <si>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</si>
  <si>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</si>
  <si>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</si>
  <si>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</si>
  <si>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</si>
  <si>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</si>
  <si>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</si>
  <si>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</si>
  <si>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</si>
  <si>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</si>
  <si>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</si>
  <si>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</si>
  <si>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</si>
  <si>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</si>
  <si>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</si>
  <si>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</si>
  <si>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</si>
  <si>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</si>
  <si>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</si>
  <si>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</si>
  <si>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</si>
  <si>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</si>
  <si>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</si>
  <si>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</si>
  <si>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</si>
  <si>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</si>
  <si>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</si>
  <si>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</si>
  <si>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</si>
  <si>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</si>
  <si>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</si>
  <si>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</si>
  <si>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</si>
  <si>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</si>
  <si>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</si>
  <si>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</si>
  <si>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</si>
  <si>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</si>
  <si>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</si>
  <si>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</si>
  <si>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</si>
  <si>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</si>
  <si>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</si>
  <si>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</si>
  <si>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</si>
  <si>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</si>
  <si>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</si>
  <si>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</si>
  <si>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</si>
  <si>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</si>
  <si>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</si>
  <si>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</si>
  <si>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</si>
  <si>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</si>
  <si>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</si>
  <si>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</si>
  <si>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</si>
  <si>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</si>
  <si>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</si>
  <si>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</si>
  <si>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</si>
  <si>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</si>
  <si>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</si>
  <si>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</si>
  <si>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</si>
  <si>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</si>
  <si>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</si>
  <si>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</si>
  <si>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</si>
  <si>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</si>
  <si>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</si>
  <si>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</si>
  <si>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</si>
  <si>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</si>
  <si>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</si>
  <si>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</si>
  <si>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</si>
  <si>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</si>
  <si>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</si>
  <si>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</si>
  <si>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</si>
  <si>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</si>
  <si>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</si>
  <si>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</si>
  <si>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</si>
  <si>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</si>
  <si>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</si>
  <si>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</si>
  <si>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</si>
  <si>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</si>
  <si>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</si>
  <si>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</si>
  <si>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</si>
  <si>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</si>
  <si>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</si>
  <si>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</si>
  <si>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</si>
  <si>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</si>
  <si>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</si>
  <si>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</si>
  <si>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</si>
  <si>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</si>
  <si>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</si>
  <si>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</si>
  <si>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</si>
  <si>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</si>
  <si>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</si>
  <si>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</si>
  <si>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</si>
  <si>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</si>
  <si>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</si>
  <si>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</si>
  <si>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</si>
  <si>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</si>
  <si>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</si>
  <si>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</si>
  <si>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</si>
  <si>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</si>
  <si>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</si>
  <si>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</si>
  <si>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</si>
  <si>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</si>
  <si>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</si>
  <si>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</si>
  <si>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</si>
  <si>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</si>
  <si>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</si>
  <si>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</si>
  <si>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</si>
  <si>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</si>
  <si>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</si>
  <si>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</si>
  <si>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</si>
  <si>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</si>
  <si>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</si>
  <si>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</si>
  <si>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</si>
  <si>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</si>
  <si>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</si>
  <si>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</si>
  <si>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</si>
  <si>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</si>
  <si>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</si>
  <si>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</si>
  <si>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</si>
  <si>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</si>
  <si>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</si>
  <si>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</si>
  <si>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</si>
  <si>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</si>
  <si>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</si>
  <si>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</si>
  <si>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</si>
  <si>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</si>
  <si>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</si>
  <si>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</si>
  <si>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</si>
  <si>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</si>
  <si>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</si>
  <si>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</si>
  <si>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</si>
  <si>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</si>
  <si>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</si>
  <si>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</si>
  <si>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</si>
  <si>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</si>
  <si>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</si>
  <si>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</si>
  <si>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</si>
  <si>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</si>
  <si>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</si>
  <si>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</si>
  <si>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</si>
  <si>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</si>
  <si>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</si>
  <si>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</si>
  <si>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</si>
  <si>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</si>
  <si>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</si>
  <si>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</si>
  <si>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</si>
  <si>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</si>
  <si>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</si>
  <si>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</si>
  <si>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</si>
  <si>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</si>
  <si>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</si>
  <si>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</si>
  <si>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</si>
  <si>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</si>
  <si>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</si>
  <si>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</si>
  <si>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</si>
  <si>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</si>
  <si>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</si>
  <si>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</si>
  <si>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</si>
  <si>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</si>
  <si>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</si>
  <si>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</si>
  <si>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</si>
  <si>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</si>
  <si>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</si>
  <si>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</si>
  <si>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</si>
  <si>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</si>
  <si>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</si>
  <si>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</si>
  <si>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</si>
  <si>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</si>
  <si>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</si>
  <si>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</si>
  <si>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</si>
  <si>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</si>
  <si>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</si>
  <si>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</si>
  <si>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</si>
  <si>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</si>
  <si>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</si>
  <si>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</si>
  <si>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</si>
  <si>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</si>
  <si>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</si>
  <si>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</si>
  <si>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</si>
  <si>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</si>
  <si>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</si>
  <si>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</si>
  <si>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</si>
  <si>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</si>
  <si>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</si>
  <si>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</si>
  <si>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</si>
  <si>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</si>
  <si>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</si>
  <si>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</si>
  <si>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</si>
  <si>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</si>
  <si>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</si>
  <si>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</si>
  <si>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</si>
  <si>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</si>
  <si>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</si>
  <si>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</si>
  <si>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</si>
  <si>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</si>
  <si>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</si>
  <si>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</si>
  <si>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</si>
  <si>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</si>
  <si>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</si>
  <si>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</si>
  <si>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</si>
  <si>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</si>
  <si>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</si>
  <si>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</si>
  <si>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</si>
  <si>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</si>
  <si>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</si>
  <si>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</si>
  <si>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</si>
  <si>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</si>
  <si>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</si>
  <si>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</si>
  <si>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</si>
  <si>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</si>
  <si>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</si>
  <si>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</si>
  <si>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</si>
  <si>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</si>
  <si>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</si>
  <si>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</si>
  <si>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</si>
  <si>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</si>
  <si>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</si>
  <si>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</si>
  <si>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</si>
  <si>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</si>
  <si>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</si>
  <si>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</si>
  <si>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</si>
  <si>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</si>
  <si>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</si>
  <si>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</si>
  <si>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</si>
  <si>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</si>
  <si>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</si>
  <si>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</si>
  <si>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</si>
  <si>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</si>
  <si>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</si>
  <si>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</si>
  <si>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</si>
  <si>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</si>
  <si>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</si>
  <si>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</si>
  <si>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</si>
  <si>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</si>
  <si>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</si>
  <si>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</si>
  <si>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</si>
  <si>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</si>
  <si>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</si>
  <si>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</si>
  <si>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</si>
  <si>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</si>
  <si>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</si>
  <si>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</si>
  <si>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</si>
  <si>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</si>
  <si>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</si>
  <si>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</si>
  <si>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</si>
  <si>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</si>
  <si>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</si>
  <si>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</si>
  <si>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</si>
  <si>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</si>
  <si>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</si>
  <si>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</si>
  <si>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</si>
  <si>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</si>
  <si>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</si>
  <si>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</si>
  <si>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</si>
  <si>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</si>
  <si>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</si>
  <si>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</si>
  <si>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</si>
  <si>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</si>
  <si>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</si>
  <si>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</si>
  <si>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</si>
  <si>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</si>
  <si>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</si>
  <si>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</si>
  <si>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</si>
  <si>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</si>
  <si>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</si>
  <si>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</si>
  <si>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</si>
  <si>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</si>
  <si>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</si>
  <si>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</si>
  <si>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</si>
  <si>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</si>
  <si>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</si>
  <si>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</si>
  <si>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</si>
  <si>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</si>
  <si>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</si>
  <si>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</si>
  <si>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</si>
  <si>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</si>
  <si>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</si>
  <si>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</si>
  <si>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</si>
  <si>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</si>
  <si>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</si>
  <si>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</si>
  <si>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</si>
  <si>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</si>
  <si>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</si>
  <si>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</si>
  <si>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</si>
  <si>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</si>
  <si>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</si>
  <si>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</si>
  <si>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</si>
  <si>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</si>
  <si>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</si>
  <si>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</si>
  <si>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</si>
  <si>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</si>
  <si>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</si>
  <si>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</si>
  <si>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</si>
  <si>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</si>
  <si>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</si>
  <si>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</si>
  <si>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</si>
  <si>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</si>
  <si>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</si>
  <si>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</si>
  <si>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</si>
  <si>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</si>
  <si>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</si>
  <si>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</si>
  <si>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</si>
  <si>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</si>
  <si>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</si>
  <si>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</si>
  <si>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</si>
  <si>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</si>
  <si>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</si>
  <si>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</si>
  <si>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</si>
  <si>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</si>
  <si>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</si>
  <si>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</si>
  <si>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</si>
  <si>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</si>
  <si>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</si>
  <si>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</si>
  <si>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</si>
  <si>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</si>
  <si>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</si>
  <si>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</si>
  <si>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</si>
  <si>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</si>
  <si>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</si>
  <si>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</si>
  <si>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</si>
  <si>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</si>
  <si>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</si>
  <si>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</si>
  <si>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</si>
  <si>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</si>
  <si>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</si>
  <si>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</si>
  <si>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</si>
  <si>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</si>
  <si>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</si>
  <si>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</si>
  <si>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</si>
  <si>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</si>
  <si>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</si>
  <si>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</si>
  <si>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</si>
  <si>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</si>
  <si>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</si>
  <si>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</si>
  <si>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</si>
  <si>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</si>
  <si>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</si>
  <si>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</si>
  <si>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</si>
  <si>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</si>
  <si>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</si>
  <si>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</si>
  <si>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</si>
  <si>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</si>
  <si>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</si>
  <si>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</si>
  <si>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</si>
  <si>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</si>
  <si>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</si>
  <si>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</si>
  <si>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</si>
  <si>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</si>
  <si>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</si>
  <si>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</si>
  <si>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</si>
  <si>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</si>
  <si>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</si>
  <si>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</si>
  <si>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</si>
  <si>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</si>
  <si>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</si>
  <si>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</si>
  <si>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</si>
  <si>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</si>
  <si>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</si>
  <si>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</si>
  <si>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</si>
  <si>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</si>
  <si>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</si>
  <si>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</si>
  <si>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</si>
  <si>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</si>
  <si>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</si>
  <si>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</si>
  <si>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</si>
  <si>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</si>
  <si>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</si>
  <si>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</si>
  <si>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</si>
  <si>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</si>
  <si>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</si>
  <si>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</si>
  <si>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</si>
  <si>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</si>
  <si>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</si>
  <si>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</si>
  <si>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</si>
  <si>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</si>
  <si>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</si>
  <si>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</si>
  <si>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</si>
  <si>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</si>
  <si>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</si>
  <si>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</si>
  <si>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</si>
  <si>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</si>
  <si>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</si>
  <si>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</si>
  <si>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</si>
  <si>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</si>
  <si>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</si>
  <si>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</si>
  <si>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</si>
  <si>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</si>
  <si>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</si>
  <si>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</si>
  <si>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</si>
  <si>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</si>
  <si>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</si>
  <si>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</si>
  <si>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</si>
  <si>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</si>
  <si>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</si>
  <si>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</si>
  <si>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</si>
  <si>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</si>
  <si>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</si>
  <si>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</si>
  <si>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</si>
  <si>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</si>
  <si>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</si>
  <si>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</si>
  <si>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</si>
  <si>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</si>
  <si>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</si>
  <si>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</si>
  <si>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</si>
  <si>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</si>
  <si>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</si>
  <si>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</si>
  <si>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SELVES A LAGUIOLE</t>
  </si>
  <si>
    <t>LA SELVES</t>
  </si>
  <si>
    <t>05096050</t>
  </si>
  <si>
    <t>18310006400033</t>
  </si>
  <si>
    <t>Agence de l'Eau Adour-Garonne</t>
  </si>
  <si>
    <t>34255833500077</t>
  </si>
  <si>
    <t>AQUASCOP BIOLOGIE site de Monptellier</t>
  </si>
  <si>
    <t>JOYCE LAMBERT, ROMAIN VOLKMANN</t>
  </si>
  <si>
    <t>IBMR standard</t>
  </si>
  <si>
    <t>GAUCHE</t>
  </si>
  <si>
    <t>ETIAGE NORMAL</t>
  </si>
  <si>
    <t>ENSOLEILLE</t>
  </si>
  <si>
    <t>NULLE</t>
  </si>
  <si>
    <t>OUI</t>
  </si>
  <si>
    <t>Recouvrement algal plus important que les années précédentes. 2 rejets odorants.</t>
  </si>
  <si>
    <t>abondant</t>
  </si>
  <si>
    <t>très abondant</t>
  </si>
  <si>
    <t>Cf.</t>
  </si>
  <si>
    <t>IBMR-19-M68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</si>
</sst>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A2" sqref="A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687157</v>
      </c>
      <c r="G10" s="113"/>
      <c r="H10" s="114"/>
    </row>
    <row r="11" spans="1:8" ht="15">
      <c r="A11" s="10" t="s">
        <v>2277</v>
      </c>
      <c r="B11" s="47">
        <v>43662</v>
      </c>
      <c r="D11" s="10" t="s">
        <v>2280</v>
      </c>
      <c r="E11" s="52">
        <v>6398543</v>
      </c>
      <c r="G11" s="113"/>
      <c r="H11" s="114"/>
    </row>
    <row r="12" spans="1:8" ht="15">
      <c r="A12" s="10" t="s">
        <v>2283</v>
      </c>
      <c r="B12" s="52" t="s">
        <v>5305</v>
      </c>
      <c r="D12" s="10" t="s">
        <v>2281</v>
      </c>
      <c r="E12" s="52">
        <v>687180</v>
      </c>
      <c r="G12" s="115"/>
      <c r="H12" s="116"/>
    </row>
    <row r="13" spans="1:5" ht="17.25" customHeight="1" thickBot="1">
      <c r="A13" s="2"/>
      <c r="B13" s="55"/>
      <c r="D13" s="10" t="s">
        <v>2282</v>
      </c>
      <c r="E13" s="52">
        <v>6398451</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687157</v>
      </c>
    </row>
    <row r="18" spans="1:3" ht="15">
      <c r="A18" s="123"/>
      <c r="B18" s="49" t="s">
        <v>2267</v>
      </c>
      <c r="C18" s="61">
        <f>E11</f>
        <v>6398543</v>
      </c>
    </row>
    <row r="19" spans="1:2" ht="15">
      <c r="A19" s="3" t="s">
        <v>2063</v>
      </c>
      <c r="B19" s="29">
        <v>943</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4.5</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91</v>
      </c>
      <c r="D35" s="28" t="s">
        <v>2284</v>
      </c>
      <c r="E35" s="32">
        <v>9</v>
      </c>
    </row>
    <row r="36" spans="1:5" s="7" customFormat="1" ht="15" customHeight="1">
      <c r="A36" s="5" t="s">
        <v>2113</v>
      </c>
      <c r="B36" s="30">
        <v>91</v>
      </c>
      <c r="C36" s="6"/>
      <c r="D36" s="8" t="s">
        <v>2112</v>
      </c>
      <c r="E36" s="30">
        <v>9</v>
      </c>
    </row>
    <row r="37" spans="1:5" s="7" customFormat="1" ht="15" customHeight="1">
      <c r="A37" s="5" t="s">
        <v>2111</v>
      </c>
      <c r="B37" s="30">
        <v>4.5</v>
      </c>
      <c r="C37" s="6"/>
      <c r="D37" s="8" t="s">
        <v>2110</v>
      </c>
      <c r="E37" s="30">
        <v>4.5</v>
      </c>
    </row>
    <row r="38" spans="1:5" s="7" customFormat="1" ht="15" customHeight="1">
      <c r="A38" s="5" t="s">
        <v>2115</v>
      </c>
      <c r="B38" s="30">
        <v>9</v>
      </c>
      <c r="C38" s="6"/>
      <c r="D38" s="8" t="s">
        <v>2115</v>
      </c>
      <c r="E38" s="30">
        <v>6</v>
      </c>
    </row>
    <row r="39" spans="1:5" s="7" customFormat="1" ht="15" customHeight="1">
      <c r="A39" s="8" t="s">
        <v>2109</v>
      </c>
      <c r="B39" s="30" t="s">
        <v>5302</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3</v>
      </c>
    </row>
    <row r="58" spans="1:5" s="15" customFormat="1" ht="15">
      <c r="A58" s="3" t="s">
        <v>2094</v>
      </c>
      <c r="B58" s="9">
        <v>5</v>
      </c>
      <c r="C58" s="6"/>
      <c r="D58" s="10" t="s">
        <v>2094</v>
      </c>
      <c r="E58" s="9">
        <v>5</v>
      </c>
    </row>
    <row r="59" spans="1:5" s="15" customFormat="1" ht="15">
      <c r="A59" s="3" t="s">
        <v>2093</v>
      </c>
      <c r="B59" s="9">
        <v>1</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1</v>
      </c>
      <c r="C73" s="6"/>
      <c r="D73" s="14" t="s">
        <v>2083</v>
      </c>
      <c r="E73" s="19"/>
    </row>
    <row r="74" spans="1:5" s="15" customFormat="1" ht="15">
      <c r="A74" s="3" t="s">
        <v>2082</v>
      </c>
      <c r="B74" s="9">
        <v>4</v>
      </c>
      <c r="C74" s="6"/>
      <c r="D74" s="10" t="s">
        <v>2082</v>
      </c>
      <c r="E74" s="9"/>
    </row>
    <row r="75" spans="1:5" s="15" customFormat="1" ht="15">
      <c r="A75" s="3" t="s">
        <v>2081</v>
      </c>
      <c r="B75" s="9">
        <v>4</v>
      </c>
      <c r="C75" s="6"/>
      <c r="D75" s="10" t="s">
        <v>2081</v>
      </c>
      <c r="E75" s="9">
        <v>2</v>
      </c>
    </row>
    <row r="76" spans="1:5" s="15" customFormat="1" ht="15">
      <c r="A76" s="3" t="s">
        <v>2080</v>
      </c>
      <c r="B76" s="9">
        <v>2</v>
      </c>
      <c r="C76" s="6"/>
      <c r="D76" s="10" t="s">
        <v>2080</v>
      </c>
      <c r="E76" s="9">
        <v>3</v>
      </c>
    </row>
    <row r="77" spans="1:5" s="15" customFormat="1" ht="15">
      <c r="A77" s="3" t="s">
        <v>2079</v>
      </c>
      <c r="B77" s="9">
        <v>1</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1</v>
      </c>
    </row>
    <row r="82" spans="1:5" s="15" customFormat="1" ht="15">
      <c r="A82" s="3" t="s">
        <v>2076</v>
      </c>
      <c r="B82" s="9"/>
      <c r="C82" s="6"/>
      <c r="D82" s="10" t="s">
        <v>2076</v>
      </c>
      <c r="E82" s="9">
        <v>1</v>
      </c>
    </row>
    <row r="83" spans="1:5" s="15" customFormat="1" ht="15">
      <c r="A83" s="3" t="s">
        <v>2075</v>
      </c>
      <c r="B83" s="9">
        <v>4</v>
      </c>
      <c r="C83" s="6"/>
      <c r="D83" s="10" t="s">
        <v>2075</v>
      </c>
      <c r="E83" s="9">
        <v>4</v>
      </c>
    </row>
    <row r="84" spans="1:5" s="15" customFormat="1" ht="15">
      <c r="A84" s="3" t="s">
        <v>2074</v>
      </c>
      <c r="B84" s="9">
        <v>4</v>
      </c>
      <c r="C84" s="6"/>
      <c r="D84" s="10" t="s">
        <v>2074</v>
      </c>
      <c r="E84" s="9">
        <v>3</v>
      </c>
    </row>
    <row r="85" spans="1:5" s="15" customFormat="1" ht="15">
      <c r="A85" s="3" t="s">
        <v>2073</v>
      </c>
      <c r="B85" s="9">
        <v>2</v>
      </c>
      <c r="C85" s="6"/>
      <c r="D85" s="10" t="s">
        <v>2073</v>
      </c>
      <c r="E85" s="9">
        <v>2</v>
      </c>
    </row>
    <row r="86" spans="1:5" s="15" customFormat="1" ht="15">
      <c r="A86" s="3" t="s">
        <v>2072</v>
      </c>
      <c r="B86" s="9">
        <v>2</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810</v>
      </c>
      <c r="B98" s="20" t="str">
        <f>IF(A98="NEWCOD",IF(ISBLANK(G98),"renseigner le champ 'Nouveau taxon'",G98),VLOOKUP(A98,'Ref Taxo'!A:B,2,FALSE))</f>
        <v>Gomphoneis</v>
      </c>
      <c r="C98" s="21">
        <f>IF(A98="NEWCOD",IF(ISBLANK(H98),"NoCod",H98),VLOOKUP(A98,'Ref Taxo'!A:D,4,FALSE))</f>
        <v>9382</v>
      </c>
      <c r="D98" s="34"/>
      <c r="E98" s="35">
        <v>0.5</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35"/>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1.2</v>
      </c>
      <c r="E100" s="35">
        <v>0.01</v>
      </c>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0.25</v>
      </c>
      <c r="E101" s="35">
        <v>0.5</v>
      </c>
      <c r="F101" s="35" t="s">
        <v>2290</v>
      </c>
      <c r="G101" s="79"/>
      <c r="H101" s="80"/>
    </row>
    <row r="102" spans="1:8" ht="15">
      <c r="A102" s="33" t="s">
        <v>1266</v>
      </c>
      <c r="B102" s="20" t="str">
        <f>IF(A102="NEWCOD",IF(ISBLANK(G102),"renseigner le champ 'Nouveau taxon'",G102),VLOOKUP(A102,'Ref Taxo'!A:B,2,FALSE))</f>
        <v>Nostoc</v>
      </c>
      <c r="C102" s="21">
        <f>IF(A102="NEWCOD",IF(ISBLANK(H102),"NoCod",H102),VLOOKUP(A102,'Ref Taxo'!A:D,4,FALSE))</f>
        <v>1105</v>
      </c>
      <c r="D102" s="34"/>
      <c r="E102" s="35">
        <v>0.01</v>
      </c>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0.07</v>
      </c>
      <c r="E103" s="35"/>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0.6</v>
      </c>
      <c r="E104" s="35">
        <v>2</v>
      </c>
      <c r="F104" s="35" t="s">
        <v>2290</v>
      </c>
      <c r="G104" s="79"/>
      <c r="H104" s="80"/>
    </row>
    <row r="105" spans="1:8" ht="15">
      <c r="A105" s="33" t="s">
        <v>1902</v>
      </c>
      <c r="B105" s="20" t="str">
        <f>IF(A105="NEWCOD",IF(ISBLANK(G105),"renseigner le champ 'Nouveau taxon'",G105),VLOOKUP(A105,'Ref Taxo'!A:B,2,FALSE))</f>
        <v>Stigeoclonium</v>
      </c>
      <c r="C105" s="21">
        <f>IF(A105="NEWCOD",IF(ISBLANK(H105),"NoCod",H105),VLOOKUP(A105,'Ref Taxo'!A:D,4,FALSE))</f>
        <v>1119</v>
      </c>
      <c r="D105" s="34">
        <v>0.01</v>
      </c>
      <c r="E105" s="35">
        <v>0.5</v>
      </c>
      <c r="F105" s="35" t="s">
        <v>2290</v>
      </c>
      <c r="G105" s="79"/>
      <c r="H105" s="80"/>
    </row>
    <row r="106" spans="1:8" ht="15">
      <c r="A106" s="33" t="s">
        <v>1977</v>
      </c>
      <c r="B106" s="20" t="str">
        <f>IF(A106="NEWCOD",IF(ISBLANK(G106),"renseigner le champ 'Nouveau taxon'",G106),VLOOKUP(A106,'Ref Taxo'!A:B,2,FALSE))</f>
        <v>Ulothrix</v>
      </c>
      <c r="C106" s="21">
        <f>IF(A106="NEWCOD",IF(ISBLANK(H106),"NoCod",H106),VLOOKUP(A106,'Ref Taxo'!A:D,4,FALSE))</f>
        <v>1142</v>
      </c>
      <c r="D106" s="34"/>
      <c r="E106" s="35">
        <v>0.01</v>
      </c>
      <c r="F106" s="35" t="s">
        <v>2290</v>
      </c>
      <c r="G106" s="79"/>
      <c r="H106" s="80"/>
    </row>
    <row r="107" spans="1:8" ht="15">
      <c r="A107" s="33" t="s">
        <v>2004</v>
      </c>
      <c r="B107" s="20" t="str">
        <f>IF(A107="NEWCOD",IF(ISBLANK(G107),"renseigner le champ 'Nouveau taxon'",G107),VLOOKUP(A107,'Ref Taxo'!A:B,2,FALSE))</f>
        <v>Vaucheria</v>
      </c>
      <c r="C107" s="21">
        <f>IF(A107="NEWCOD",IF(ISBLANK(H107),"NoCod",H107),VLOOKUP(A107,'Ref Taxo'!A:D,4,FALSE))</f>
        <v>1169</v>
      </c>
      <c r="D107" s="34">
        <v>0.01</v>
      </c>
      <c r="E107" s="35"/>
      <c r="F107" s="35" t="s">
        <v>2290</v>
      </c>
      <c r="G107" s="79"/>
      <c r="H107" s="80"/>
    </row>
    <row r="108" spans="1:8" ht="15">
      <c r="A108" s="33" t="s">
        <v>418</v>
      </c>
      <c r="B108" s="20" t="str">
        <f>IF(A108="NEWCOD",IF(ISBLANK(G108),"renseigner le champ 'Nouveau taxon'",G108),VLOOKUP(A108,'Ref Taxo'!A:B,2,FALSE))</f>
        <v>Chiloscyphus polyanthos</v>
      </c>
      <c r="C108" s="21">
        <f>IF(A108="NEWCOD",IF(ISBLANK(H108),"NoCod",H108),VLOOKUP(A108,'Ref Taxo'!A:D,4,FALSE))</f>
        <v>1186</v>
      </c>
      <c r="D108" s="34">
        <v>0.1</v>
      </c>
      <c r="E108" s="35"/>
      <c r="F108" s="35" t="s">
        <v>2290</v>
      </c>
      <c r="G108" s="79"/>
      <c r="H108" s="80"/>
    </row>
    <row r="109" spans="1:8" ht="15">
      <c r="A109" s="33" t="s">
        <v>172</v>
      </c>
      <c r="B109" s="20" t="str">
        <f>IF(A109="NEWCOD",IF(ISBLANK(G109),"renseigner le champ 'Nouveau taxon'",G109),VLOOKUP(A109,'Ref Taxo'!A:B,2,FALSE))</f>
        <v>Brachythecium rivulare</v>
      </c>
      <c r="C109" s="21">
        <f>IF(A109="NEWCOD",IF(ISBLANK(H109),"NoCod",H109),VLOOKUP(A109,'Ref Taxo'!A:D,4,FALSE))</f>
        <v>1260</v>
      </c>
      <c r="D109" s="34">
        <v>0.5</v>
      </c>
      <c r="E109" s="35">
        <v>0.01</v>
      </c>
      <c r="F109" s="35" t="s">
        <v>2290</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0.01</v>
      </c>
      <c r="E110" s="35"/>
      <c r="F110" s="35" t="s">
        <v>2290</v>
      </c>
      <c r="G110" s="79"/>
      <c r="H110" s="80"/>
    </row>
    <row r="111" spans="1:8" ht="15">
      <c r="A111" s="33" t="s">
        <v>768</v>
      </c>
      <c r="B111" s="20" t="str">
        <f>IF(A111="NEWCOD",IF(ISBLANK(G111),"renseigner le champ 'Nouveau taxon'",G111),VLOOKUP(A111,'Ref Taxo'!A:B,2,FALSE))</f>
        <v>Fontinalis antipyretica</v>
      </c>
      <c r="C111" s="21">
        <f>IF(A111="NEWCOD",IF(ISBLANK(H111),"NoCod",H111),VLOOKUP(A111,'Ref Taxo'!A:D,4,FALSE))</f>
        <v>1310</v>
      </c>
      <c r="D111" s="34">
        <v>0.01</v>
      </c>
      <c r="E111" s="35">
        <v>0.02</v>
      </c>
      <c r="F111" s="35" t="s">
        <v>2290</v>
      </c>
      <c r="G111" s="79"/>
      <c r="H111" s="80"/>
    </row>
    <row r="112" spans="1:8" ht="15">
      <c r="A112" s="33" t="s">
        <v>870</v>
      </c>
      <c r="B112" s="20" t="str">
        <f>IF(A112="NEWCOD",IF(ISBLANK(G112),"renseigner le champ 'Nouveau taxon'",G112),VLOOKUP(A112,'Ref Taxo'!A:B,2,FALSE))</f>
        <v>Hygroamblystegium fluviatile</v>
      </c>
      <c r="C112" s="21">
        <f>IF(A112="NEWCOD",IF(ISBLANK(H112),"NoCod",H112),VLOOKUP(A112,'Ref Taxo'!A:D,4,FALSE))</f>
        <v>1237</v>
      </c>
      <c r="D112" s="34">
        <v>0.65</v>
      </c>
      <c r="E112" s="35">
        <v>0.01</v>
      </c>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4.5</v>
      </c>
      <c r="E113" s="35">
        <v>0.5</v>
      </c>
      <c r="F113" s="35" t="s">
        <v>2290</v>
      </c>
      <c r="G113" s="79"/>
      <c r="H113" s="80"/>
    </row>
    <row r="114" spans="1:8" ht="15">
      <c r="A114" s="33" t="s">
        <v>803</v>
      </c>
      <c r="B114" s="20" t="str">
        <f>IF(A114="NEWCOD",IF(ISBLANK(G114),"renseigner le champ 'Nouveau taxon'",G114),VLOOKUP(A114,'Ref Taxo'!A:B,2,FALSE))</f>
        <v>Glyceria fluitans</v>
      </c>
      <c r="C114" s="21">
        <f>IF(A114="NEWCOD",IF(ISBLANK(H114),"NoCod",H114),VLOOKUP(A114,'Ref Taxo'!A:D,4,FALSE))</f>
        <v>1564</v>
      </c>
      <c r="D114" s="34">
        <v>0.01</v>
      </c>
      <c r="E114" s="35"/>
      <c r="F114" s="35" t="s">
        <v>2290</v>
      </c>
      <c r="G114" s="79"/>
      <c r="H114" s="80"/>
    </row>
    <row r="115" spans="1:8" ht="15">
      <c r="A115" s="33" t="s">
        <v>1132</v>
      </c>
      <c r="B115" s="20" t="str">
        <f>IF(A115="NEWCOD",IF(ISBLANK(G115),"renseigner le champ 'Nouveau taxon'",G115),VLOOKUP(A115,'Ref Taxo'!A:B,2,FALSE))</f>
        <v>Mentha aquatica</v>
      </c>
      <c r="C115" s="21">
        <f>IF(A115="NEWCOD",IF(ISBLANK(H115),"NoCod",H115),VLOOKUP(A115,'Ref Taxo'!A:D,4,FALSE))</f>
        <v>1791</v>
      </c>
      <c r="D115" s="34"/>
      <c r="E115" s="35">
        <v>0.01</v>
      </c>
      <c r="F115" s="35" t="s">
        <v>5304</v>
      </c>
      <c r="G115" s="79"/>
      <c r="H115" s="80"/>
    </row>
    <row r="116" spans="1:8" ht="15">
      <c r="A116" s="33" t="s">
        <v>1136</v>
      </c>
      <c r="B116" s="20" t="str">
        <f>IF(A116="NEWCOD",IF(ISBLANK(G116),"renseigner le champ 'Nouveau taxon'",G116),VLOOKUP(A116,'Ref Taxo'!A:B,2,FALSE))</f>
        <v>Mentha longifolia</v>
      </c>
      <c r="C116" s="21">
        <f>IF(A116="NEWCOD",IF(ISBLANK(H116),"NoCod",H116),VLOOKUP(A116,'Ref Taxo'!A:D,4,FALSE))</f>
        <v>19856</v>
      </c>
      <c r="D116" s="34">
        <v>0.01</v>
      </c>
      <c r="E116" s="35">
        <v>1.5</v>
      </c>
      <c r="F116" s="35" t="s">
        <v>2290</v>
      </c>
      <c r="G116" s="79"/>
      <c r="H116" s="80"/>
    </row>
    <row r="117" spans="1:8" ht="15">
      <c r="A117" s="33" t="s">
        <v>1798</v>
      </c>
      <c r="B117" s="20" t="str">
        <f>IF(A117="NEWCOD",IF(ISBLANK(G117),"renseigner le champ 'Nouveau taxon'",G117),VLOOKUP(A117,'Ref Taxo'!A:B,2,FALSE))</f>
        <v>Scirpus</v>
      </c>
      <c r="C117" s="21">
        <f>IF(A117="NEWCOD",IF(ISBLANK(H117),"NoCod",H117),VLOOKUP(A117,'Ref Taxo'!A:D,4,FALSE))</f>
        <v>1515</v>
      </c>
      <c r="D117" s="34"/>
      <c r="E117" s="35">
        <v>0.01</v>
      </c>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2019-12-20T07:34:22Z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