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6810" sheetId="2" r:id="rId2"/>
    <sheet name="Mises à jour" sheetId="3" r:id="rId3"/>
  </sheets>
  <definedNames/>
  <calcPr calcId="145621"/>
</workbook>
</file>

<file path=xl/sharedStrings.xml><?xml version="1.0" encoding="utf-8"?>
<sst xmlns="http://schemas.openxmlformats.org/spreadsheetml/2006/main" count="6487" uniqueCount="5304">
  <si>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</si>
  <si>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</si>
  <si>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</si>
  <si>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</si>
  <si>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</si>
  <si>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</si>
  <si>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</si>
  <si>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</si>
  <si>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</si>
  <si>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</si>
  <si>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</si>
  <si>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</si>
  <si>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</si>
  <si>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</si>
  <si>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</si>
  <si>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</si>
  <si>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</si>
  <si>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</si>
  <si>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</si>
  <si>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</si>
  <si>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</si>
  <si>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</si>
  <si>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</si>
  <si>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</si>
  <si>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</si>
  <si>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</si>
  <si>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</si>
  <si>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</si>
  <si>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</si>
  <si>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</si>
  <si>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</si>
  <si>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</si>
  <si>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</si>
  <si>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</si>
  <si>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</si>
  <si>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</si>
  <si>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</si>
  <si>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</si>
  <si>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</si>
  <si>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</si>
  <si>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</si>
  <si>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</si>
  <si>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</si>
  <si>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</si>
  <si>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</si>
  <si>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</si>
  <si>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</si>
  <si>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</si>
  <si>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</si>
  <si>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</si>
  <si>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</si>
  <si>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</si>
  <si>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</si>
  <si>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</si>
  <si>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</si>
  <si>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</si>
  <si>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</si>
  <si>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</si>
  <si>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</si>
  <si>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</si>
  <si>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</si>
  <si>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</si>
  <si>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</si>
  <si>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</si>
  <si>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</si>
  <si>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</si>
  <si>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</si>
  <si>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</si>
  <si>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</si>
  <si>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</si>
  <si>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</si>
  <si>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</si>
  <si>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</si>
  <si>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</si>
  <si>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</si>
  <si>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</si>
  <si>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</si>
  <si>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</si>
  <si>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</si>
  <si>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</si>
  <si>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</si>
  <si>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</si>
  <si>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</si>
  <si>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</si>
  <si>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</si>
  <si>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</si>
  <si>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</si>
  <si>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</si>
  <si>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</si>
  <si>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</si>
  <si>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</si>
  <si>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</si>
  <si>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</si>
  <si>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</si>
  <si>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</si>
  <si>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</si>
  <si>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</si>
  <si>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</si>
  <si>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</si>
  <si>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</si>
  <si>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</si>
  <si>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</si>
  <si>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</si>
  <si>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</si>
  <si>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</si>
  <si>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</si>
  <si>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</si>
  <si>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</si>
  <si>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</si>
  <si>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</si>
  <si>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</si>
  <si>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</si>
  <si>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</si>
  <si>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</si>
  <si>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</si>
  <si>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</si>
  <si>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</si>
  <si>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</si>
  <si>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</si>
  <si>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</si>
  <si>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</si>
  <si>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</si>
  <si>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</si>
  <si>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</si>
  <si>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</si>
  <si>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</si>
  <si>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</si>
  <si>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</si>
  <si>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</si>
  <si>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</si>
  <si>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</si>
  <si>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</si>
  <si>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</si>
  <si>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</si>
  <si>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</si>
  <si>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</si>
  <si>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</si>
  <si>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</si>
  <si>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</si>
  <si>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</si>
  <si>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</si>
  <si>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</si>
  <si>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</si>
  <si>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</si>
  <si>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</si>
  <si>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</si>
  <si>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</si>
  <si>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</si>
  <si>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</si>
  <si>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</si>
  <si>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</si>
  <si>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</si>
  <si>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</si>
  <si>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</si>
  <si>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</si>
  <si>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</si>
  <si>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</si>
  <si>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</si>
  <si>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</si>
  <si>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</si>
  <si>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</si>
  <si>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</si>
  <si>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</si>
  <si>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</si>
  <si>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</si>
  <si>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</si>
  <si>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</si>
  <si>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</si>
  <si>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</si>
  <si>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</si>
  <si>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</si>
  <si>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</si>
  <si>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</si>
  <si>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</si>
  <si>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</si>
  <si>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</si>
  <si>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</si>
  <si>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</si>
  <si>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</si>
  <si>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</si>
  <si>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</si>
  <si>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</si>
  <si>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</si>
  <si>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</si>
  <si>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</si>
  <si>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</si>
  <si>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</si>
  <si>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</si>
  <si>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</si>
  <si>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</si>
  <si>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</si>
  <si>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</si>
  <si>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</si>
  <si>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</si>
  <si>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</si>
  <si>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</si>
  <si>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</si>
  <si>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</si>
  <si>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</si>
  <si>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</si>
  <si>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</si>
  <si>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</si>
  <si>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</si>
  <si>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</si>
  <si>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</si>
  <si>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</si>
  <si>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</si>
  <si>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</si>
  <si>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</si>
  <si>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</si>
  <si>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</si>
  <si>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</si>
  <si>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</si>
  <si>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</si>
  <si>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</si>
  <si>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</si>
  <si>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</si>
  <si>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</si>
  <si>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</si>
  <si>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</si>
  <si>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</si>
  <si>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</si>
  <si>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</si>
  <si>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</si>
  <si>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</si>
  <si>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</si>
  <si>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</si>
  <si>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</si>
  <si>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</si>
  <si>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</si>
  <si>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</si>
  <si>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</si>
  <si>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</si>
  <si>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</si>
  <si>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</si>
  <si>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</si>
  <si>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</si>
  <si>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</si>
  <si>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</si>
  <si>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</si>
  <si>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</si>
  <si>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</si>
  <si>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</si>
  <si>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</si>
  <si>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</si>
  <si>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</si>
  <si>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</si>
  <si>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</si>
  <si>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</si>
  <si>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</si>
  <si>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</si>
  <si>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</si>
  <si>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</si>
  <si>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</si>
  <si>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</si>
  <si>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</si>
  <si>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</si>
  <si>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</si>
  <si>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</si>
  <si>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</si>
  <si>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</si>
  <si>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</si>
  <si>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</si>
  <si>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</si>
  <si>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</si>
  <si>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</si>
  <si>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</si>
  <si>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</si>
  <si>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</si>
  <si>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</si>
  <si>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</si>
  <si>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</si>
  <si>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</si>
  <si>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</si>
  <si>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</si>
  <si>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</si>
  <si>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</si>
  <si>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</si>
  <si>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</si>
  <si>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</si>
  <si>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</si>
  <si>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</si>
  <si>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</si>
  <si>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</si>
  <si>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</si>
  <si>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</si>
  <si>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</si>
  <si>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</si>
  <si>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</si>
  <si>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</si>
  <si>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</si>
  <si>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</si>
  <si>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</si>
  <si>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</si>
  <si>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</si>
  <si>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</si>
  <si>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</si>
  <si>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</si>
  <si>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</si>
  <si>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</si>
  <si>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</si>
  <si>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</si>
  <si>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</si>
  <si>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</si>
  <si>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</si>
  <si>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</si>
  <si>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</si>
  <si>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</si>
  <si>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</si>
  <si>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</si>
  <si>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</si>
  <si>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</si>
  <si>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</si>
  <si>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</si>
  <si>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</si>
  <si>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</si>
  <si>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</si>
  <si>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</si>
  <si>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</si>
  <si>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</si>
  <si>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</si>
  <si>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</si>
  <si>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</si>
  <si>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</si>
  <si>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</si>
  <si>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</si>
  <si>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</si>
  <si>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</si>
  <si>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</si>
  <si>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</si>
  <si>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</si>
  <si>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</si>
  <si>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</si>
  <si>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</si>
  <si>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</si>
  <si>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</si>
  <si>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</si>
  <si>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</si>
  <si>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</si>
  <si>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</si>
  <si>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</si>
  <si>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</si>
  <si>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</si>
  <si>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</si>
  <si>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</si>
  <si>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</si>
  <si>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</si>
  <si>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</si>
  <si>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</si>
  <si>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</si>
  <si>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</si>
  <si>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</si>
  <si>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</si>
  <si>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</si>
  <si>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</si>
  <si>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</si>
  <si>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</si>
  <si>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</si>
  <si>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</si>
  <si>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</si>
  <si>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</si>
  <si>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</si>
  <si>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</si>
  <si>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</si>
  <si>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</si>
  <si>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</si>
  <si>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</si>
  <si>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</si>
  <si>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</si>
  <si>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</si>
  <si>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</si>
  <si>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</si>
  <si>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</si>
  <si>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</si>
  <si>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</si>
  <si>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</si>
  <si>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</si>
  <si>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</si>
  <si>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</si>
  <si>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</si>
  <si>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</si>
  <si>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</si>
  <si>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</si>
  <si>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</si>
  <si>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</si>
  <si>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</si>
  <si>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</si>
  <si>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</si>
  <si>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</si>
  <si>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</si>
  <si>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</si>
  <si>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</si>
  <si>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</si>
  <si>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</si>
  <si>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</si>
  <si>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</si>
  <si>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</si>
  <si>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</si>
  <si>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</si>
  <si>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</si>
  <si>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</si>
  <si>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</si>
  <si>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</si>
  <si>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</si>
  <si>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</si>
  <si>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</si>
  <si>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</si>
  <si>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</si>
  <si>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</si>
  <si>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</si>
  <si>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</si>
  <si>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</si>
  <si>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</si>
  <si>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</si>
  <si>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</si>
  <si>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</si>
  <si>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</si>
  <si>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</si>
  <si>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</si>
  <si>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</si>
  <si>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</si>
  <si>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</si>
  <si>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</si>
  <si>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</si>
  <si>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</si>
  <si>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</si>
  <si>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</si>
  <si>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</si>
  <si>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</si>
  <si>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</si>
  <si>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</si>
  <si>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</si>
  <si>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</si>
  <si>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</si>
  <si>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</si>
  <si>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</si>
  <si>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</si>
  <si>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</si>
  <si>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</si>
  <si>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</si>
  <si>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</si>
  <si>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</si>
  <si>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</si>
  <si>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</si>
  <si>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</si>
  <si>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</si>
  <si>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</si>
  <si>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</si>
  <si>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</si>
  <si>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</si>
  <si>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</si>
  <si>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</si>
  <si>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</si>
  <si>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</si>
  <si>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</si>
  <si>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</si>
  <si>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</si>
  <si>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</si>
  <si>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</si>
  <si>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</si>
  <si>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</si>
  <si>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</si>
  <si>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</si>
  <si>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</si>
  <si>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</si>
  <si>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</si>
  <si>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</si>
  <si>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</si>
  <si>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</si>
  <si>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</si>
  <si>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</si>
  <si>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</si>
  <si>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</si>
  <si>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</si>
  <si>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</si>
  <si>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</si>
  <si>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</si>
  <si>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</si>
  <si>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</si>
  <si>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</si>
  <si>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</si>
  <si>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</si>
  <si>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</si>
  <si>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</si>
  <si>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</si>
  <si>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</si>
  <si>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</si>
  <si>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</si>
  <si>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</si>
  <si>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</si>
  <si>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</si>
  <si>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</si>
  <si>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</si>
  <si>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</si>
  <si>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</si>
  <si>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</si>
  <si>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</si>
  <si>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</si>
  <si>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</si>
  <si>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</si>
  <si>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</si>
  <si>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</si>
  <si>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</si>
  <si>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</si>
  <si>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</si>
  <si>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</si>
  <si>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</si>
  <si>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</si>
  <si>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</si>
  <si>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</si>
  <si>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</si>
  <si>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</si>
  <si>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</si>
  <si>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</si>
  <si>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</si>
  <si>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</si>
  <si>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</si>
  <si>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</si>
  <si>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</si>
  <si>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</si>
  <si>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</si>
  <si>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</si>
  <si>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</si>
  <si>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</si>
  <si>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</si>
  <si>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</si>
  <si>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</si>
  <si>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</si>
  <si>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</si>
  <si>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</si>
  <si>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</si>
  <si>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</si>
  <si>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</si>
  <si>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</si>
  <si>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</si>
  <si>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</si>
  <si>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</si>
  <si>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</si>
  <si>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</si>
  <si>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</si>
  <si>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</si>
  <si>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</si>
  <si>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</si>
  <si>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</si>
  <si>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</si>
  <si>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</si>
  <si>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</si>
  <si>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</si>
  <si>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</si>
  <si>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</si>
  <si>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</si>
  <si>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</si>
  <si>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</si>
  <si>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</si>
  <si>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</si>
  <si>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</si>
  <si>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</si>
  <si>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</si>
  <si>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</si>
  <si>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</si>
  <si>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</si>
  <si>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</si>
  <si>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</si>
  <si>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</si>
  <si>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</si>
  <si>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</si>
  <si>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</si>
  <si>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</si>
  <si>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</si>
  <si>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</si>
  <si>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</si>
  <si>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</si>
  <si>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</si>
  <si>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</si>
  <si>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</si>
  <si>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</si>
  <si>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</si>
  <si>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</si>
  <si>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</si>
  <si>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</si>
  <si>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</si>
  <si>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</si>
  <si>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</si>
  <si>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</si>
  <si>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</si>
  <si>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</si>
  <si>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</si>
  <si>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</si>
  <si>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</si>
  <si>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</si>
  <si>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</si>
  <si>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</si>
  <si>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</si>
  <si>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</si>
  <si>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</si>
  <si>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</si>
  <si>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</si>
  <si>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</si>
  <si>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</si>
  <si>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</si>
  <si>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</si>
  <si>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</si>
  <si>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</si>
  <si>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</si>
  <si>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</si>
  <si>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</si>
  <si>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</si>
  <si>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</si>
  <si>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</si>
  <si>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</si>
  <si>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</si>
  <si>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</si>
  <si>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</si>
  <si>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</si>
  <si>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</si>
  <si>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</si>
  <si>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</si>
  <si>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</si>
  <si>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</si>
  <si>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</si>
  <si>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</si>
  <si>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</si>
  <si>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</si>
  <si>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</si>
  <si>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</si>
  <si>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</si>
  <si>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</si>
  <si>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</si>
  <si>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</si>
  <si>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</si>
  <si>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</si>
  <si>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</si>
  <si>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</si>
  <si>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</si>
  <si>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</si>
  <si>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</si>
  <si>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</si>
  <si>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</si>
  <si>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</si>
  <si>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</si>
  <si>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</si>
  <si>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</si>
  <si>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</si>
  <si>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</si>
  <si>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</si>
  <si>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</si>
  <si>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</si>
  <si>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</si>
  <si>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</si>
  <si>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</si>
  <si>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</si>
  <si>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</si>
  <si>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</si>
  <si>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</si>
  <si>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</si>
  <si>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</si>
  <si>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</si>
  <si>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</si>
  <si>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</si>
  <si>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</si>
  <si>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</si>
  <si>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</si>
  <si>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</si>
  <si>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</si>
  <si>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</si>
  <si>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</si>
  <si>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</si>
  <si>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</si>
  <si>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</si>
  <si>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</si>
  <si>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</si>
  <si>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</si>
  <si>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</si>
  <si>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</si>
  <si>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</si>
  <si>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</si>
  <si>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</si>
  <si>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</si>
  <si>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</si>
  <si>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</si>
  <si>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</si>
  <si>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</si>
  <si>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</si>
  <si>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</si>
  <si>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</si>
  <si>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</si>
  <si>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</si>
  <si>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</si>
  <si>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</si>
  <si>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</si>
  <si>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</si>
  <si>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</si>
  <si>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</si>
  <si>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</si>
  <si>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</si>
  <si>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</si>
  <si>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</si>
  <si>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</si>
  <si>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</si>
  <si>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</si>
  <si>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</si>
  <si>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</si>
  <si>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</si>
  <si>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</si>
  <si>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</si>
  <si>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</si>
  <si>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</si>
  <si>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</si>
  <si>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</si>
  <si>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</si>
  <si>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</si>
  <si>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</si>
  <si>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</si>
  <si>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</si>
  <si>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</si>
  <si>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</si>
  <si>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</si>
  <si>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</si>
  <si>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</si>
  <si>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</si>
  <si>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</si>
  <si>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</si>
  <si>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</si>
  <si>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</si>
  <si>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</si>
  <si>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</si>
  <si>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</si>
  <si>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</si>
  <si>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</si>
  <si>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</si>
  <si>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</si>
  <si>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</si>
  <si>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</si>
  <si>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</si>
  <si>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</si>
  <si>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</si>
  <si>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</si>
  <si>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</si>
  <si>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</si>
  <si>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</si>
  <si>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</si>
  <si>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</si>
  <si>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</si>
  <si>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</si>
  <si>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</si>
  <si>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</si>
  <si>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</si>
  <si>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</si>
  <si>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</si>
  <si>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</si>
  <si>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</si>
  <si>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</si>
  <si>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</si>
  <si>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</si>
  <si>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</si>
  <si>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</si>
  <si>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</si>
  <si>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</si>
  <si>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</si>
  <si>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</si>
  <si>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</si>
  <si>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</si>
  <si>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</si>
  <si>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</si>
  <si>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</si>
  <si>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</si>
  <si>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</si>
  <si>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</si>
  <si>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</si>
  <si>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</si>
  <si>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</si>
  <si>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</si>
  <si>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</si>
  <si>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</si>
  <si>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</si>
  <si>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</si>
  <si>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</si>
  <si>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</si>
  <si>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</si>
  <si>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</si>
  <si>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</si>
  <si>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</si>
  <si>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</si>
  <si>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</si>
  <si>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</si>
  <si>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</si>
  <si>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</si>
  <si>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</si>
  <si>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</si>
  <si>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</si>
  <si>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</si>
  <si>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</si>
  <si>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</si>
  <si>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</si>
  <si>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</si>
  <si>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</si>
  <si>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</si>
  <si>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</si>
  <si>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</si>
  <si>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</si>
  <si>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</si>
  <si>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</si>
  <si>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</si>
  <si>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</si>
  <si>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</si>
  <si>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</si>
  <si>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</si>
  <si>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</si>
  <si>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</si>
  <si>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</si>
  <si>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</si>
  <si>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</si>
  <si>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</si>
  <si>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</si>
  <si>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</si>
  <si>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</si>
  <si>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</si>
  <si>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</si>
  <si>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</si>
  <si>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</si>
  <si>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</si>
  <si>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</si>
  <si>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</si>
  <si>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</si>
  <si>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</si>
  <si>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</si>
  <si>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</si>
  <si>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</si>
  <si>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</si>
  <si>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</si>
  <si>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</si>
  <si>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</si>
  <si>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</si>
  <si>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</si>
  <si>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</si>
  <si>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</si>
  <si>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</si>
  <si>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</si>
  <si>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</si>
  <si>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</si>
  <si>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</si>
  <si>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</si>
  <si>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</si>
  <si>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</si>
  <si>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</si>
  <si>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</si>
  <si>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</si>
  <si>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</si>
  <si>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</si>
  <si>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</si>
  <si>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</si>
  <si>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</si>
  <si>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</si>
  <si>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</si>
  <si>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</si>
  <si>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</si>
  <si>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</si>
  <si>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</si>
  <si>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</si>
  <si>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</si>
  <si>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</si>
  <si>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</si>
  <si>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</si>
  <si>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</si>
  <si>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</si>
  <si>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</si>
  <si>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</si>
  <si>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</si>
  <si>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</si>
  <si>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</si>
  <si>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</si>
  <si>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</si>
  <si>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</si>
  <si>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</si>
  <si>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</si>
  <si>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</si>
  <si>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</si>
  <si>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</si>
  <si>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</si>
  <si>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</si>
  <si>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</si>
  <si>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</si>
  <si>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</si>
  <si>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</si>
  <si>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</si>
  <si>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</si>
  <si>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</si>
  <si>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</si>
  <si>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</si>
  <si>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</si>
  <si>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</si>
  <si>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</si>
  <si>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</si>
  <si>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</si>
  <si>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</si>
  <si>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</si>
  <si>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</si>
  <si>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</si>
  <si>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</si>
  <si>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</si>
  <si>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</si>
  <si>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</si>
  <si>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</si>
  <si>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</si>
  <si>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</si>
  <si>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</si>
  <si>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</si>
  <si>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</si>
  <si>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</si>
  <si>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</si>
  <si>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</si>
  <si>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</si>
  <si>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</si>
  <si>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</si>
  <si>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</si>
  <si>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</si>
  <si>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</si>
  <si>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</si>
  <si>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</si>
  <si>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</si>
  <si>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</si>
  <si>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</si>
  <si>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</si>
  <si>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</si>
  <si>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</si>
  <si>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</si>
  <si>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</si>
  <si>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</si>
  <si>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</si>
  <si>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</si>
  <si>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</si>
  <si>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</si>
  <si>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</si>
  <si>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</si>
  <si>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</si>
  <si>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</si>
  <si>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</si>
  <si>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</si>
  <si>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</si>
  <si>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</si>
  <si>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</si>
  <si>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</si>
  <si>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</si>
  <si>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</si>
  <si>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</si>
  <si>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</si>
  <si>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</si>
  <si>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</si>
  <si>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</si>
  <si>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</si>
  <si>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</si>
  <si>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</si>
  <si>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</si>
  <si>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</si>
  <si>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</si>
  <si>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</si>
  <si>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</si>
  <si>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</si>
  <si>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</si>
  <si>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</si>
  <si>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</si>
  <si>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</si>
  <si>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</si>
  <si>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</si>
  <si>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</si>
  <si>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</si>
  <si>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</si>
  <si>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</si>
  <si>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</si>
  <si>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</si>
  <si>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</si>
  <si>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</si>
  <si>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</si>
  <si>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</si>
  <si>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</si>
  <si>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</si>
  <si>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</si>
  <si>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</si>
  <si>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</si>
  <si>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</si>
  <si>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</si>
  <si>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</si>
  <si>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</si>
  <si>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</si>
  <si>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</si>
  <si>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</si>
  <si>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</si>
  <si>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</si>
  <si>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</si>
  <si>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</si>
  <si>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</si>
  <si>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</si>
  <si>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</si>
  <si>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</si>
  <si>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</si>
  <si>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</si>
  <si>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</si>
  <si>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</si>
  <si>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</si>
  <si>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</si>
  <si>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</si>
  <si>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</si>
  <si>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</si>
  <si>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</si>
  <si>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</si>
  <si>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</si>
  <si>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</si>
  <si>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</si>
  <si>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</si>
  <si>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</si>
  <si>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</si>
  <si>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</si>
  <si>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</si>
  <si>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</si>
  <si>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</si>
  <si>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</si>
  <si>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</si>
  <si>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</si>
  <si>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</si>
  <si>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</si>
  <si>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</si>
  <si>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</si>
  <si>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</si>
  <si>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</si>
  <si>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</si>
  <si>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</si>
  <si>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</si>
  <si>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</si>
  <si>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</si>
  <si>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</si>
  <si>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</si>
  <si>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</si>
  <si>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</si>
  <si>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</si>
  <si>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</si>
  <si>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</si>
  <si>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</si>
  <si>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</si>
  <si>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</si>
  <si>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</si>
  <si>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</si>
  <si>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</si>
  <si>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</si>
  <si>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</si>
  <si>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</si>
  <si>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</si>
  <si>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</si>
  <si>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</si>
  <si>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</si>
  <si>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</si>
  <si>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</si>
  <si>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</si>
  <si>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</si>
  <si>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</si>
  <si>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</si>
  <si>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</si>
  <si>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</si>
  <si>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</si>
  <si>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</si>
  <si>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</si>
  <si>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</si>
  <si>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</si>
  <si>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</si>
  <si>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</si>
  <si>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</si>
  <si>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</si>
  <si>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</si>
  <si>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</si>
  <si>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</si>
  <si>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</si>
  <si>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</si>
  <si>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</si>
  <si>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</si>
  <si>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</si>
  <si>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</si>
  <si>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</si>
  <si>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</si>
  <si>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</si>
  <si>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</si>
  <si>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</si>
  <si>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</si>
  <si>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</si>
  <si>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</si>
  <si>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</si>
  <si>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</si>
  <si>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</si>
  <si>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</si>
  <si>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</si>
  <si>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</si>
  <si>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</si>
  <si>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</si>
  <si>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</si>
  <si>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</si>
  <si>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</si>
  <si>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</si>
  <si>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</si>
  <si>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</si>
  <si>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</si>
  <si>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</si>
  <si>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</si>
  <si>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</si>
  <si>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</si>
  <si>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</si>
  <si>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</si>
  <si>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</si>
  <si>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</si>
  <si>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</si>
  <si>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</si>
  <si>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</si>
  <si>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</si>
  <si>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</si>
  <si>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</si>
  <si>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</si>
  <si>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</si>
  <si>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</si>
  <si>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</si>
  <si>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</si>
  <si>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</si>
  <si>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</si>
  <si>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</si>
  <si>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</si>
  <si>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</si>
  <si>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</si>
  <si>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</si>
  <si>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</si>
  <si>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</si>
  <si>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</si>
  <si>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</si>
  <si>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</si>
  <si>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</si>
  <si>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</si>
  <si>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</si>
  <si>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</si>
  <si>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</si>
  <si>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</si>
  <si>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</si>
  <si>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</si>
  <si>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</si>
  <si>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</si>
  <si>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</si>
  <si>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</si>
  <si>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</si>
  <si>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</si>
  <si>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</si>
  <si>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</si>
  <si>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</si>
  <si>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</si>
  <si>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</si>
  <si>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</si>
  <si>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</si>
  <si>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</si>
  <si>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</si>
  <si>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</si>
  <si>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</si>
  <si>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</si>
  <si>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</si>
  <si>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</si>
  <si>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</si>
  <si>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</si>
  <si>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</si>
  <si>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</si>
  <si>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</si>
  <si>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</si>
  <si>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</si>
  <si>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</si>
  <si>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</si>
  <si>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</si>
  <si>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</si>
  <si>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</si>
  <si>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</si>
  <si>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</si>
  <si>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</si>
  <si>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</si>
  <si>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</si>
  <si>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</si>
  <si>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</si>
  <si>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</si>
  <si>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</si>
  <si>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</si>
  <si>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</si>
  <si>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</si>
  <si>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</si>
  <si>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</si>
  <si>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</si>
  <si>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</si>
  <si>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</si>
  <si>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</si>
  <si>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</si>
  <si>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</si>
  <si>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</si>
  <si>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</si>
  <si>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</si>
  <si>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</si>
  <si>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</si>
  <si>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</si>
  <si>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</si>
  <si>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</si>
  <si>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</si>
  <si>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</si>
  <si>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</si>
  <si>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</si>
  <si>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</si>
  <si>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</si>
  <si>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</si>
  <si>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</si>
  <si>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</si>
  <si>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</si>
  <si>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</si>
  <si>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</si>
  <si>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</si>
  <si>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</si>
  <si>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</si>
  <si>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</si>
  <si>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</si>
  <si>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</si>
  <si>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</si>
  <si>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</si>
  <si>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</si>
  <si>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</si>
  <si>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</si>
  <si>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</si>
  <si>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</si>
  <si>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</si>
  <si>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</si>
  <si>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</si>
  <si>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</si>
  <si>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</si>
  <si>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</si>
  <si>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</si>
  <si>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</si>
  <si>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</si>
  <si>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</si>
  <si>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</si>
  <si>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</si>
  <si>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</si>
  <si>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</si>
  <si>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</si>
  <si>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</si>
  <si>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</si>
  <si>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</si>
  <si>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</si>
  <si>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</si>
  <si>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</si>
  <si>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</si>
  <si>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</si>
  <si>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</si>
  <si>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</si>
  <si>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</si>
  <si>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</si>
  <si>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</si>
  <si>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</si>
  <si>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</si>
  <si>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</si>
  <si>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</si>
  <si>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</si>
  <si>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</si>
  <si>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</si>
  <si>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</si>
  <si>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</si>
  <si>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</si>
  <si>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</si>
  <si>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</si>
  <si>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</si>
  <si>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</si>
  <si>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</si>
  <si>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</si>
  <si>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</si>
  <si>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</si>
  <si>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</si>
  <si>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</si>
  <si>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</si>
  <si>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</si>
  <si>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</si>
  <si>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</si>
  <si>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</si>
  <si>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</si>
  <si>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</si>
  <si>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</si>
  <si>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</si>
  <si>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</si>
  <si>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</si>
  <si>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</si>
  <si>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</si>
  <si>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</si>
  <si>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</si>
  <si>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</si>
  <si>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</si>
  <si>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</si>
  <si>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</si>
  <si>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</si>
  <si>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</si>
  <si>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</si>
  <si>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</si>
  <si>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</si>
  <si>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</si>
  <si>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</si>
  <si>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</si>
  <si>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</si>
  <si>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</si>
  <si>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</si>
  <si>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</si>
  <si>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</si>
  <si>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</si>
  <si>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</si>
  <si>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</si>
  <si>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</si>
  <si>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</si>
  <si>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</si>
  <si>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</si>
  <si>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</si>
  <si>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</si>
  <si>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</si>
  <si>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</si>
  <si>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</si>
  <si>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</si>
  <si>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</si>
  <si>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</si>
  <si>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</si>
  <si>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</si>
  <si>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</si>
  <si>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</si>
  <si>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</si>
  <si>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</si>
  <si>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</si>
  <si>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</si>
  <si>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</si>
  <si>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</si>
  <si>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</si>
  <si>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</si>
  <si>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</si>
  <si>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</si>
  <si>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</si>
  <si>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</si>
  <si>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</si>
  <si>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</si>
  <si>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</si>
  <si>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</si>
  <si>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</si>
  <si>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</si>
  <si>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</si>
  <si>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</si>
  <si>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</si>
  <si>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</si>
  <si>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</si>
  <si>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</si>
  <si>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</si>
  <si>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</si>
  <si>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</si>
  <si>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</si>
  <si>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</si>
  <si>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</si>
  <si>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</si>
  <si>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</si>
  <si>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</si>
  <si>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</si>
  <si>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</si>
  <si>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</si>
  <si>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</si>
  <si>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</si>
  <si>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</si>
  <si>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</si>
  <si>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</si>
  <si>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</si>
  <si>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</si>
  <si>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</si>
  <si>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</si>
  <si>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</si>
  <si>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</si>
  <si>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</si>
  <si>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</si>
  <si>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</si>
  <si>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</si>
  <si>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</si>
  <si>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</si>
  <si>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</si>
  <si>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</si>
  <si>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</si>
  <si>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</si>
  <si>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</si>
  <si>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</si>
  <si>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</si>
  <si>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</si>
  <si>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</si>
  <si>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</si>
  <si>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</si>
  <si>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</si>
  <si>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</si>
  <si>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</si>
  <si>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</si>
  <si>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</si>
  <si>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</si>
  <si>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</si>
  <si>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</si>
  <si>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</si>
  <si>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</si>
  <si>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</si>
  <si>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</si>
  <si>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</si>
  <si>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</si>
  <si>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</si>
  <si>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</si>
  <si>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</si>
  <si>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</si>
  <si>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</si>
  <si>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</si>
  <si>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</si>
  <si>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</si>
  <si>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</si>
  <si>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</si>
  <si>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</si>
  <si>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</si>
  <si>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</si>
  <si>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</si>
  <si>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</si>
  <si>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</si>
  <si>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</si>
  <si>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</si>
  <si>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</si>
  <si>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</si>
  <si>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</si>
  <si>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</si>
  <si>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</si>
  <si>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</si>
  <si>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</si>
  <si>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</si>
  <si>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</si>
  <si>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</si>
  <si>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</si>
  <si>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</si>
  <si>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</si>
  <si>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</si>
  <si>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</si>
  <si>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</si>
  <si>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</si>
  <si>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</si>
  <si>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</si>
  <si>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</si>
  <si>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</si>
  <si>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</si>
  <si>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</si>
  <si>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</si>
  <si>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</si>
  <si>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</si>
  <si>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</si>
  <si>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</si>
  <si>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</si>
  <si>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</si>
  <si>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</si>
  <si>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</si>
  <si>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</si>
  <si>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</si>
  <si>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</si>
  <si>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</si>
  <si>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</si>
  <si>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</si>
  <si>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</si>
  <si>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</si>
  <si>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</si>
  <si>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</si>
  <si>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</si>
  <si>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</si>
  <si>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</si>
  <si>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</si>
  <si>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</si>
  <si>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</si>
  <si>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</si>
  <si>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</si>
  <si>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</si>
  <si>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</si>
  <si>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</si>
  <si>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</si>
  <si>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</si>
  <si>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</si>
  <si>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</si>
  <si>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</si>
  <si>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</si>
  <si>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</si>
  <si>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</si>
  <si>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</si>
  <si>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</si>
  <si>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</si>
  <si>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</si>
  <si>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</si>
  <si>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</si>
  <si>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</si>
  <si>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</si>
  <si>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</si>
  <si>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</si>
  <si>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</si>
  <si>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</si>
  <si>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</si>
  <si>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</si>
  <si>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</si>
  <si>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</si>
  <si>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</si>
  <si>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</si>
  <si>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</si>
  <si>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</si>
  <si>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</si>
  <si>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</si>
  <si>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</si>
  <si>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</si>
  <si>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</si>
  <si>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</si>
  <si>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</si>
  <si>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</si>
  <si>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</si>
  <si>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</si>
  <si>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</si>
  <si>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</si>
  <si>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</si>
  <si>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</si>
  <si>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</si>
  <si>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</si>
  <si>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</si>
  <si>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</si>
  <si>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</si>
  <si>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</si>
  <si>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</si>
  <si>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</si>
  <si>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</si>
  <si>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</si>
  <si>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</si>
  <si>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</si>
  <si>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</si>
  <si>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</si>
  <si>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</si>
  <si>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</si>
  <si>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</si>
  <si>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</si>
  <si>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</si>
  <si>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</si>
  <si>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</si>
  <si>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</si>
  <si>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</si>
  <si>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</si>
  <si>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</si>
  <si>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</si>
  <si>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</si>
  <si>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</si>
  <si>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</si>
  <si>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</si>
  <si>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</si>
  <si>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</si>
  <si>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</si>
  <si>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</si>
  <si>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</si>
  <si>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</si>
  <si>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</si>
  <si>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</si>
  <si>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</si>
  <si>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</si>
  <si>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</si>
  <si>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</si>
  <si>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</si>
  <si>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</si>
  <si>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</si>
  <si>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</si>
  <si>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</si>
  <si>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</si>
  <si>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</si>
  <si>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</si>
  <si>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</si>
  <si>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</si>
  <si>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</si>
  <si>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</si>
  <si>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</si>
  <si>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</si>
  <si>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</si>
  <si>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</si>
  <si>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</si>
  <si>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</si>
  <si>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</si>
  <si>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</si>
  <si>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</si>
  <si>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</si>
  <si>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</si>
  <si>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</si>
  <si>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</si>
  <si>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</si>
  <si>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</si>
  <si>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</si>
  <si>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</si>
  <si>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</si>
  <si>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</si>
  <si>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</si>
  <si>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</si>
  <si>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</si>
  <si>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</si>
  <si>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</si>
  <si>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</si>
  <si>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</si>
  <si>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</si>
  <si>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</si>
  <si>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</si>
  <si>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</si>
  <si>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</si>
  <si>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</si>
  <si>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</si>
  <si>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</si>
  <si>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</si>
  <si>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</si>
  <si>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</si>
  <si>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</si>
  <si>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</si>
  <si>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</si>
  <si>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</si>
  <si>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</si>
  <si>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</si>
  <si>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</si>
  <si>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</si>
  <si>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</si>
  <si>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</si>
  <si>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</si>
  <si>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</si>
  <si>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</si>
  <si>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</si>
  <si>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</si>
  <si>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</si>
  <si>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</si>
  <si>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</si>
  <si>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</si>
  <si>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</si>
  <si>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</si>
  <si>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</si>
  <si>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</si>
  <si>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</si>
  <si>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</si>
  <si>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</si>
  <si>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</si>
  <si>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</si>
  <si>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</si>
  <si>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</si>
  <si>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</si>
  <si>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</si>
  <si>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</si>
  <si>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</si>
  <si>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</si>
  <si>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</si>
  <si>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</si>
  <si>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</si>
  <si>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</si>
  <si>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</si>
  <si>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</si>
  <si>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</si>
  <si>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</si>
  <si>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</si>
  <si>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</si>
  <si>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</si>
  <si>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</si>
  <si>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</si>
  <si>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</si>
  <si>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</si>
  <si>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</si>
  <si>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</si>
  <si>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</si>
  <si>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</si>
  <si>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</si>
  <si>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</si>
  <si>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</si>
  <si>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</si>
  <si>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</si>
  <si>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</si>
  <si>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</si>
  <si>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</si>
  <si>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</si>
  <si>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</si>
  <si>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</si>
  <si>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</si>
  <si>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</si>
  <si>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</si>
  <si>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</si>
  <si>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</si>
  <si>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</si>
  <si>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</si>
  <si>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</si>
  <si>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</si>
  <si>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</si>
  <si>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</si>
  <si>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</si>
  <si>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</si>
  <si>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</si>
  <si>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</si>
  <si>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</si>
  <si>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</si>
  <si>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</si>
  <si>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</si>
  <si>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</si>
  <si>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</si>
  <si>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</si>
  <si>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</si>
  <si>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</si>
  <si>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</si>
  <si>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</si>
  <si>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</si>
  <si>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</si>
  <si>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</si>
  <si>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</si>
  <si>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</si>
  <si>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</si>
  <si>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</si>
  <si>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</si>
  <si>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</si>
  <si>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</si>
  <si>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</si>
  <si>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</si>
  <si>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</si>
  <si>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</si>
  <si>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</si>
  <si>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</si>
  <si>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</si>
  <si>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</si>
  <si>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</si>
  <si>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</si>
  <si>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</si>
  <si>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</si>
  <si>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</si>
  <si>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</si>
  <si>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</si>
  <si>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</si>
  <si>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</si>
  <si>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</si>
  <si>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</si>
  <si>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</si>
  <si>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</si>
  <si>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</si>
  <si>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</si>
  <si>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</si>
  <si>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</si>
  <si>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</si>
  <si>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</si>
  <si>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</si>
  <si>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</si>
  <si>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</si>
  <si>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</si>
  <si>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</si>
  <si>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</si>
  <si>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</si>
  <si>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</si>
  <si>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</si>
  <si>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</si>
  <si>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</si>
  <si>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</si>
  <si>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</si>
  <si>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</si>
  <si>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</si>
  <si>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</si>
  <si>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</si>
  <si>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</si>
  <si>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</si>
  <si>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</si>
  <si>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</si>
  <si>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</si>
  <si>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</si>
  <si>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</si>
  <si>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</si>
  <si>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</si>
  <si>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</si>
  <si>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</si>
  <si>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</si>
  <si>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</si>
  <si>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</si>
  <si>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</si>
  <si>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</si>
  <si>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</si>
  <si>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</si>
  <si>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</si>
  <si>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</si>
  <si>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</si>
  <si>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</si>
  <si>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</si>
  <si>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</si>
  <si>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</si>
  <si>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</si>
  <si>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</si>
  <si>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</si>
  <si>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</si>
  <si>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</si>
  <si>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</si>
  <si>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</si>
  <si>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</si>
  <si>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</si>
  <si>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</si>
  <si>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</si>
  <si>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</si>
  <si>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</si>
  <si>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</si>
  <si>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</si>
  <si>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</si>
  <si>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</si>
  <si>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</si>
  <si>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</si>
  <si>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</si>
  <si>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</si>
  <si>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</si>
  <si>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</si>
  <si>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</si>
  <si>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</si>
  <si>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</si>
  <si>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</si>
  <si>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</si>
  <si>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</si>
  <si>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</si>
  <si>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</si>
  <si>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</si>
  <si>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</si>
  <si>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</si>
  <si>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</si>
  <si>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</si>
  <si>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</si>
  <si>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</si>
  <si>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</si>
  <si>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</si>
  <si>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</si>
  <si>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</si>
  <si>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</si>
  <si>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</si>
  <si>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</si>
  <si>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</si>
  <si>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</si>
  <si>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</si>
  <si>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</si>
  <si>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</si>
  <si>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</si>
  <si>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</si>
  <si>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</si>
  <si>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</si>
  <si>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</si>
  <si>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</si>
  <si>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</si>
  <si>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</si>
  <si>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</si>
  <si>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</si>
  <si>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</si>
  <si>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</si>
  <si>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</si>
  <si>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</si>
  <si>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</si>
  <si>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</si>
  <si>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</si>
  <si>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</si>
  <si>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</si>
  <si>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</si>
  <si>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</si>
  <si>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</si>
  <si>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</si>
  <si>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</si>
  <si>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</si>
  <si>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</si>
  <si>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</si>
  <si>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</si>
  <si>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</si>
  <si>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</si>
  <si>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</si>
  <si>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</si>
  <si>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</si>
  <si>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</si>
  <si>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</si>
  <si>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</si>
  <si>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</si>
  <si>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</si>
  <si>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</si>
  <si>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</si>
  <si>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</si>
  <si>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</si>
  <si>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</si>
  <si>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</si>
  <si>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</si>
  <si>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</si>
  <si>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</si>
  <si>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</si>
  <si>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</si>
  <si>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</si>
  <si>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</si>
  <si>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</si>
  <si>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</si>
  <si>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</si>
  <si>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</si>
  <si>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</si>
  <si>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</si>
  <si>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</si>
  <si>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</si>
  <si>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</si>
  <si>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</si>
  <si>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</si>
  <si>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</si>
  <si>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</si>
  <si>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</si>
  <si>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</si>
  <si>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</si>
  <si>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</si>
  <si>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</si>
  <si>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</si>
  <si>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</si>
  <si>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</si>
  <si>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</si>
  <si>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</si>
  <si>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</si>
  <si>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</si>
  <si>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</si>
  <si>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</si>
  <si>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</si>
  <si>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</si>
  <si>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</si>
  <si>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</si>
  <si>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</si>
  <si>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</si>
  <si>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</si>
  <si>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</si>
  <si>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</si>
  <si>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</si>
  <si>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</si>
  <si>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</si>
  <si>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</si>
  <si>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</si>
  <si>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</si>
  <si>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</si>
  <si>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</si>
  <si>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</si>
  <si>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</si>
  <si>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</si>
  <si>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</si>
  <si>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</si>
  <si>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</si>
  <si>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</si>
  <si>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</si>
  <si>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</si>
  <si>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</si>
  <si>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</si>
  <si>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</si>
  <si>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</si>
  <si>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</si>
  <si>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</si>
  <si>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</si>
  <si>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</si>
  <si>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</si>
  <si>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</si>
  <si>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</si>
  <si>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</si>
  <si>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</si>
  <si>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</si>
  <si>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</si>
  <si>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</si>
  <si>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</si>
  <si>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</si>
  <si>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</si>
  <si>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</si>
  <si>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</si>
  <si>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</si>
  <si>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</si>
  <si>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</si>
  <si>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</si>
  <si>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</si>
  <si>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</si>
  <si>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</si>
  <si>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</si>
  <si>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</si>
  <si>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</si>
  <si>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</si>
  <si>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</si>
  <si>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</si>
  <si>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</si>
  <si>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</si>
  <si>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</si>
  <si>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</si>
  <si>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</si>
  <si>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</si>
  <si>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</si>
  <si>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</si>
  <si>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</si>
  <si>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</si>
  <si>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</si>
  <si>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</si>
  <si>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</si>
  <si>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</si>
  <si>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</si>
  <si>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</si>
  <si>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</si>
  <si>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</si>
  <si>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</si>
  <si>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</si>
  <si>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</si>
  <si>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</si>
  <si>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</si>
  <si>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</si>
  <si>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</si>
  <si>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</si>
  <si>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</si>
  <si>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</si>
  <si>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</si>
  <si>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</si>
  <si>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</si>
  <si>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</si>
  <si>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</si>
  <si>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</si>
  <si>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</si>
  <si>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</si>
  <si>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</si>
  <si>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</si>
  <si>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</si>
  <si>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</si>
  <si>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</si>
  <si>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</si>
  <si>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</si>
  <si>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</si>
  <si>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</si>
  <si>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</si>
  <si>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</si>
  <si>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</si>
  <si>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</si>
  <si>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</si>
  <si>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</si>
  <si>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</si>
  <si>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</si>
  <si>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</si>
  <si>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</si>
  <si>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</si>
  <si>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</si>
  <si>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</si>
  <si>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</si>
  <si>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</si>
  <si>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</si>
  <si>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</si>
  <si>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</si>
  <si>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</si>
  <si>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</si>
  <si>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</si>
  <si>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</si>
  <si>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</si>
  <si>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</si>
  <si>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</si>
  <si>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</si>
  <si>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</si>
  <si>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</si>
  <si>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</si>
  <si>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</si>
  <si>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</si>
  <si>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</si>
  <si>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</si>
  <si>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</si>
  <si>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</si>
  <si>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</si>
  <si>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</si>
  <si>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</si>
  <si>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</si>
  <si>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</si>
  <si>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</si>
  <si>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</si>
  <si>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</si>
  <si>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</si>
  <si>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</si>
  <si>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</si>
  <si>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</si>
  <si>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</si>
  <si>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</si>
  <si>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</si>
  <si>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</si>
  <si>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</si>
  <si>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</si>
  <si>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</si>
  <si>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</si>
  <si>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</si>
  <si>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</si>
  <si>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</si>
  <si>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</si>
  <si>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</si>
  <si>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</si>
  <si>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</si>
  <si>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</si>
  <si>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</si>
  <si>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</si>
  <si>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</si>
  <si>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</si>
  <si>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</si>
  <si>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</si>
  <si>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</si>
  <si>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</si>
  <si>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</si>
  <si>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</si>
  <si>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</si>
  <si>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</si>
  <si>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</si>
  <si>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</si>
  <si>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</si>
  <si>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</si>
  <si>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</si>
  <si>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</si>
  <si>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</si>
  <si>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</si>
  <si>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</si>
  <si>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</si>
  <si>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</si>
  <si>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</si>
  <si>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</si>
  <si>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</si>
  <si>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</si>
  <si>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</si>
  <si>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</si>
  <si>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</si>
  <si>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</si>
  <si>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</si>
  <si>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</si>
  <si>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</si>
  <si>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</si>
  <si>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</si>
  <si>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</si>
  <si>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</si>
  <si>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</si>
  <si>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</si>
  <si>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</si>
  <si>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</si>
  <si>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</si>
  <si>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</si>
  <si>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</si>
  <si>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</si>
  <si>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</si>
  <si>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</si>
  <si>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</si>
  <si>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</si>
  <si>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</si>
  <si>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</si>
  <si>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</si>
  <si>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</si>
  <si>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</si>
  <si>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</si>
  <si>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</si>
  <si>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</si>
  <si>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</si>
  <si>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</si>
  <si>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</si>
  <si>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</si>
  <si>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</si>
  <si>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</si>
  <si>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</si>
  <si>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</si>
  <si>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</si>
  <si>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</si>
  <si>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</si>
  <si>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</si>
  <si>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</si>
  <si>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</si>
  <si>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</si>
  <si>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</si>
  <si>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</si>
  <si>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</si>
  <si>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</si>
  <si>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</si>
  <si>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</si>
  <si>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</si>
  <si>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</si>
  <si>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</si>
  <si>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</si>
  <si>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</si>
  <si>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</si>
  <si>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</si>
  <si>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</si>
  <si>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</si>
  <si>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</si>
  <si>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</si>
  <si>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</si>
  <si>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</si>
  <si>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</si>
  <si>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</si>
  <si>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</si>
  <si>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</si>
  <si>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</si>
  <si>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</si>
  <si>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</si>
  <si>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</si>
  <si>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</si>
  <si>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</si>
  <si>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</si>
  <si>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</si>
  <si>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</si>
  <si>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</si>
  <si>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</si>
  <si>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</si>
  <si>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</si>
  <si>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</si>
  <si>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</si>
  <si>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</si>
  <si>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</si>
  <si>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</si>
  <si>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</si>
  <si>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</si>
  <si>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</si>
  <si>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</si>
  <si>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</si>
  <si>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</si>
  <si>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</si>
  <si>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</si>
  <si>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</si>
  <si>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</si>
  <si>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</si>
  <si>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</si>
  <si>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</si>
  <si>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</si>
  <si>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</si>
  <si>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</si>
  <si>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</si>
  <si>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</si>
  <si>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</si>
  <si>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</si>
  <si>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</si>
  <si>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</si>
  <si>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</si>
  <si>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</si>
  <si>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</si>
  <si>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</si>
  <si>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</si>
  <si>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</si>
  <si>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</si>
  <si>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</si>
  <si>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</si>
  <si>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</si>
  <si>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</si>
  <si>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</si>
  <si>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</si>
  <si>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</si>
  <si>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</si>
  <si>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</si>
  <si>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</si>
  <si>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</si>
  <si>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</si>
  <si>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</si>
  <si>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</si>
  <si>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</si>
  <si>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</si>
  <si>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</si>
  <si>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</si>
  <si>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</si>
  <si>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</si>
  <si>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</si>
  <si>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</si>
  <si>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</si>
  <si>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</si>
  <si>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</si>
  <si>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</si>
  <si>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</si>
  <si>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</si>
  <si>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</si>
  <si>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</si>
  <si>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</si>
  <si>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</si>
  <si>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</si>
  <si>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</si>
  <si>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</si>
  <si>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</si>
  <si>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</si>
  <si>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</si>
  <si>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</si>
  <si>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</si>
  <si>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</si>
  <si>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</si>
  <si>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</si>
  <si>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</si>
  <si>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</si>
  <si>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</si>
  <si>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</si>
  <si>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</si>
  <si>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</si>
  <si>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</si>
  <si>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</si>
  <si>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</si>
  <si>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</si>
  <si>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</si>
  <si>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</si>
  <si>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</si>
  <si>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</si>
  <si>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</si>
  <si>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</si>
  <si>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</si>
  <si>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</si>
  <si>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</si>
  <si>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</si>
  <si>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</si>
  <si>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</si>
  <si>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</si>
  <si>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</si>
  <si>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</si>
  <si>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</si>
  <si>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</si>
  <si>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</si>
  <si>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</si>
  <si>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</si>
  <si>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</si>
  <si>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</si>
  <si>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</si>
  <si>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</si>
  <si>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</si>
  <si>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</si>
  <si>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</si>
  <si>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</si>
  <si>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</si>
  <si>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</si>
  <si>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</si>
  <si>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</si>
  <si>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</si>
  <si>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</si>
  <si>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</si>
  <si>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</si>
  <si>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</si>
  <si>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</si>
  <si>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</si>
  <si>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</si>
  <si>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</si>
  <si>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</si>
  <si>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</si>
  <si>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</si>
  <si>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</si>
  <si>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</si>
  <si>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</si>
  <si>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</si>
  <si>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</si>
  <si>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</si>
  <si>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</si>
  <si>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</si>
  <si>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</si>
  <si>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</si>
  <si>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</si>
  <si>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</si>
  <si>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</si>
  <si>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</si>
  <si>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</si>
  <si>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</si>
  <si>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</si>
  <si>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</si>
  <si>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</si>
  <si>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</si>
  <si>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</si>
  <si>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</si>
  <si>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</si>
  <si>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</si>
  <si>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</si>
  <si>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</si>
  <si>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</si>
  <si>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</si>
  <si>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</si>
  <si>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</si>
  <si>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</si>
  <si>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</si>
  <si>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</si>
  <si>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</si>
  <si>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</si>
  <si>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</si>
  <si>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</si>
  <si>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</si>
  <si>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</si>
  <si>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</si>
  <si>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</si>
  <si>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</si>
  <si>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</si>
  <si>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</si>
  <si>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</si>
  <si>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</si>
  <si>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</si>
  <si>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</si>
  <si>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</si>
  <si>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</si>
  <si>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</si>
  <si>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</si>
  <si>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</si>
  <si>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</si>
  <si>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</si>
  <si>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</si>
  <si>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</si>
  <si>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</si>
  <si>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</si>
  <si>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</si>
  <si>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</si>
  <si>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</si>
  <si>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</si>
  <si>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</si>
  <si>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</si>
  <si>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</si>
  <si>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</si>
  <si>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</si>
  <si>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</si>
  <si>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</si>
  <si>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</si>
  <si>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</si>
  <si>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</si>
  <si>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</si>
  <si>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</si>
  <si>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</si>
  <si>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</si>
  <si>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</si>
  <si>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</si>
  <si>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</si>
  <si>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</si>
  <si>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</si>
  <si>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</si>
  <si>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</si>
  <si>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</si>
  <si>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</si>
  <si>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</si>
  <si>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</si>
  <si>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</si>
  <si>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</si>
  <si>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</si>
  <si>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</si>
  <si>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</si>
  <si>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</si>
  <si>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</si>
  <si>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</si>
  <si>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</si>
  <si>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</si>
  <si>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</si>
  <si>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</si>
  <si>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</si>
  <si>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</si>
  <si>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</si>
  <si>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</si>
  <si>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</si>
  <si>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</si>
  <si>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</si>
  <si>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</si>
  <si>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</si>
  <si>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</si>
  <si>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</si>
  <si>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</si>
  <si>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</si>
  <si>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</si>
  <si>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</si>
  <si>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</si>
  <si>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</si>
  <si>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</si>
  <si>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</si>
  <si>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</si>
  <si>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</si>
  <si>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</si>
  <si>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</si>
  <si>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</si>
  <si>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</si>
  <si>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</si>
  <si>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</si>
  <si>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</si>
  <si>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</si>
  <si>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</si>
  <si>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</si>
  <si>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</si>
  <si>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</si>
  <si>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</si>
  <si>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</si>
  <si>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</si>
  <si>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</si>
  <si>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</si>
  <si>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</si>
  <si>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</si>
  <si>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</si>
  <si>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</si>
  <si>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</si>
  <si>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</si>
  <si>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</si>
  <si>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</si>
  <si>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</si>
  <si>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</si>
  <si>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</si>
  <si>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</si>
  <si>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</si>
  <si>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</si>
  <si>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</si>
  <si>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</si>
  <si>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</si>
  <si>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</si>
  <si>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</si>
  <si>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</si>
  <si>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</si>
  <si>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</si>
  <si>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</si>
  <si>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</si>
  <si>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</si>
  <si>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</si>
  <si>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</si>
  <si>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</si>
  <si>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</si>
  <si>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</si>
  <si>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</si>
  <si>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</si>
  <si>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</si>
  <si>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</si>
  <si>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</si>
  <si>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</si>
  <si>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</si>
  <si>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</si>
  <si>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</si>
  <si>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</si>
  <si>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</si>
  <si>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</si>
  <si>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</si>
  <si>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</si>
  <si>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</si>
  <si>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</si>
  <si>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</si>
  <si>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</si>
  <si>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</si>
  <si>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</si>
  <si>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</si>
  <si>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</si>
  <si>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</si>
  <si>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</si>
  <si>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</si>
  <si>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</si>
  <si>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</si>
  <si>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</si>
  <si>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</si>
  <si>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</si>
  <si>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</si>
  <si>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</si>
  <si>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</si>
  <si>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</si>
  <si>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</si>
  <si>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</si>
  <si>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</si>
  <si>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</si>
  <si>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</si>
  <si>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</si>
  <si>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</si>
  <si>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</si>
  <si>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</si>
  <si>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</si>
  <si>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</si>
  <si>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</si>
  <si>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</si>
  <si>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</si>
  <si>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</si>
  <si>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</si>
  <si>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</si>
  <si>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</si>
  <si>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</si>
  <si>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</si>
  <si>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</si>
  <si>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</si>
  <si>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</si>
  <si>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</si>
  <si>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</si>
  <si>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</si>
  <si>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</si>
  <si>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</si>
  <si>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</si>
  <si>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</si>
  <si>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</si>
  <si>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</si>
  <si>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</si>
  <si>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</si>
  <si>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</si>
  <si>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</si>
  <si>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</si>
  <si>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</si>
  <si>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</si>
  <si>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</si>
  <si>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</si>
  <si>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</si>
  <si>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</si>
  <si>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</si>
  <si>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</si>
  <si>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</si>
  <si>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</si>
  <si>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</si>
  <si>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</si>
  <si>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</si>
  <si>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</si>
  <si>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</si>
  <si>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</si>
  <si>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</si>
  <si>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</si>
  <si>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</si>
  <si>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</si>
  <si>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</si>
  <si>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</si>
  <si>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</si>
  <si>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</si>
  <si>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</si>
  <si>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</si>
  <si>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</si>
  <si>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</si>
  <si>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</si>
  <si>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</si>
  <si>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</si>
  <si>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</si>
  <si>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</si>
  <si>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</si>
  <si>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</si>
  <si>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</si>
  <si>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</si>
  <si>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</si>
  <si>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</si>
  <si>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</si>
  <si>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</si>
  <si>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</si>
  <si>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</si>
  <si>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</si>
  <si>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</si>
  <si>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</si>
  <si>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</si>
  <si>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</si>
  <si>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</si>
  <si>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</si>
  <si>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</si>
  <si>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</si>
  <si>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</si>
  <si>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</si>
  <si>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</si>
  <si>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</si>
  <si>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</si>
  <si>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</si>
  <si>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</si>
  <si>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</si>
  <si>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</si>
  <si>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</si>
  <si>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</si>
  <si>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</si>
  <si>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</si>
  <si>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</si>
  <si>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</si>
  <si>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</si>
  <si>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</si>
  <si>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</si>
  <si>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</si>
  <si>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</si>
  <si>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</si>
  <si>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</si>
  <si>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</si>
  <si>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</si>
  <si>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</si>
  <si>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</si>
  <si>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</si>
  <si>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</si>
  <si>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</si>
  <si>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</si>
  <si>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</si>
  <si>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</si>
  <si>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</si>
  <si>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</si>
  <si>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</si>
  <si>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</si>
  <si>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</si>
  <si>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</si>
  <si>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</si>
  <si>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</si>
  <si>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</si>
  <si>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</si>
  <si>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</si>
  <si>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</si>
  <si>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</si>
  <si>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</si>
  <si>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</si>
  <si>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</si>
  <si>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</si>
  <si>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</si>
  <si>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</si>
  <si>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</si>
  <si>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</si>
  <si>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</si>
  <si>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</si>
  <si>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</si>
  <si>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</si>
  <si>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</si>
  <si>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</si>
  <si>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</si>
  <si>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</si>
  <si>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</si>
  <si>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</si>
  <si>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</si>
  <si>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</si>
  <si>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</si>
  <si>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</si>
  <si>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</si>
  <si>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</si>
  <si>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</si>
  <si>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</si>
  <si>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</si>
  <si>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</si>
  <si>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</si>
  <si>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</si>
  <si>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</si>
  <si>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</si>
  <si>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</si>
  <si>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</si>
  <si>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</si>
  <si>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</si>
  <si>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</si>
  <si>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</si>
  <si>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</si>
  <si>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</si>
  <si>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</si>
  <si>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</si>
  <si>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</si>
  <si>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</si>
  <si>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</si>
  <si>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</si>
  <si>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</si>
  <si>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</si>
  <si>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</si>
  <si>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</si>
  <si>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</si>
  <si>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</si>
  <si>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</si>
  <si>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</si>
  <si>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</si>
  <si>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</si>
  <si>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</si>
  <si>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</si>
  <si>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</si>
  <si>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</si>
  <si>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</si>
  <si>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</si>
  <si>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</si>
  <si>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</si>
  <si>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</si>
  <si>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</si>
  <si>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</si>
  <si>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</si>
  <si>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</si>
  <si>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</si>
  <si>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</si>
  <si>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</si>
  <si>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</si>
  <si>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</si>
  <si>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</si>
  <si>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</si>
  <si>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</si>
  <si>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</si>
  <si>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</si>
  <si>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</si>
  <si>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</si>
  <si>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</si>
  <si>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</si>
  <si>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</si>
  <si>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</si>
  <si>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</si>
  <si>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</si>
  <si>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</si>
  <si>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</si>
  <si>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</si>
  <si>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</si>
  <si>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</si>
  <si>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</si>
  <si>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</si>
  <si>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</si>
  <si>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</si>
  <si>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</si>
  <si>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</si>
  <si>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</si>
  <si>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</si>
  <si>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</si>
  <si>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</si>
  <si>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</si>
  <si>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</si>
  <si>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</si>
  <si>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</si>
  <si>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</si>
  <si>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</si>
  <si>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</si>
  <si>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</si>
  <si>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</si>
  <si>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</si>
  <si>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</si>
  <si>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</si>
  <si>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</si>
  <si>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</si>
  <si>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</si>
  <si>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</si>
  <si>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</si>
  <si>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</si>
  <si>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</si>
  <si>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</si>
  <si>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</si>
  <si>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</si>
  <si>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</si>
  <si>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</si>
  <si>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</si>
  <si>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</si>
  <si>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</si>
  <si>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</si>
  <si>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</si>
  <si>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</si>
  <si>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</si>
  <si>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</si>
  <si>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</si>
  <si>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</si>
  <si>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</si>
  <si>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</si>
  <si>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</si>
  <si>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</si>
  <si>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</si>
  <si>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</si>
  <si>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</si>
  <si>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</si>
  <si>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</si>
  <si>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</si>
  <si>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</si>
  <si>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</si>
  <si>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</si>
  <si>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</si>
  <si>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</si>
  <si>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</si>
  <si>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</si>
  <si>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</si>
  <si>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</si>
  <si>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</si>
  <si>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</si>
  <si>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</si>
  <si>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</si>
  <si>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</si>
  <si>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</si>
  <si>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</si>
  <si>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</si>
  <si>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</si>
  <si>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</si>
  <si>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</si>
  <si>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</si>
  <si>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</si>
  <si>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</si>
  <si>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</si>
  <si>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</si>
  <si>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</si>
  <si>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</si>
  <si>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</si>
  <si>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</si>
  <si>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</si>
  <si>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</si>
  <si>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</si>
  <si>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</si>
  <si>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</si>
  <si>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</si>
  <si>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</si>
  <si>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</si>
  <si>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</si>
  <si>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</si>
  <si>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</si>
  <si>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</si>
  <si>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</si>
  <si>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</si>
  <si>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</si>
  <si>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</si>
  <si>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</si>
  <si>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</si>
  <si>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</si>
  <si>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</si>
  <si>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</si>
  <si>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</si>
  <si>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</si>
  <si>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</si>
  <si>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</si>
  <si>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</si>
  <si>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</si>
  <si>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</si>
  <si>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</si>
  <si>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</si>
  <si>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</si>
  <si>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</si>
  <si>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</si>
  <si>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</si>
  <si>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</si>
  <si>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</si>
  <si>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</si>
  <si>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</si>
  <si>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</si>
  <si>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</si>
  <si>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</si>
  <si>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</si>
  <si>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</si>
  <si>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</si>
  <si>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</si>
  <si>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</si>
  <si>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</si>
  <si>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</si>
  <si>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</si>
  <si>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</si>
  <si>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</si>
  <si>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</si>
  <si>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</si>
  <si>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</si>
  <si>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</si>
  <si>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</si>
  <si>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</si>
  <si>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</si>
  <si>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</si>
  <si>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</si>
  <si>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</si>
  <si>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</si>
  <si>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</si>
  <si>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</si>
  <si>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</si>
  <si>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</si>
  <si>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</si>
  <si>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</si>
  <si>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</si>
  <si>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</si>
  <si>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</si>
  <si>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</si>
  <si>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</si>
  <si>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</si>
  <si>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</si>
  <si>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</si>
  <si>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</si>
  <si>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</si>
  <si>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</si>
  <si>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</si>
  <si>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</si>
  <si>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</si>
  <si>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</si>
  <si>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</si>
  <si>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</si>
  <si>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</si>
  <si>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</si>
  <si>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</si>
  <si>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</si>
  <si>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</si>
  <si>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</si>
  <si>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</si>
  <si>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</si>
  <si>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</si>
  <si>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</si>
  <si>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</si>
  <si>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</si>
  <si>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</si>
  <si>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</si>
  <si>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</si>
  <si>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</si>
  <si>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</si>
  <si>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</si>
  <si>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</si>
  <si>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</si>
  <si>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</si>
  <si>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</si>
  <si>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</si>
  <si>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</si>
  <si>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</si>
  <si>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</si>
  <si>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</si>
  <si>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</si>
  <si>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</si>
  <si>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</si>
  <si>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</si>
  <si>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</si>
  <si>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</si>
  <si>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</si>
  <si>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</si>
  <si>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</si>
  <si>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</si>
  <si>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</si>
  <si>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</si>
  <si>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</si>
  <si>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</si>
  <si>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</si>
  <si>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</si>
  <si>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</si>
  <si>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</si>
  <si>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</si>
  <si>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</si>
  <si>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</si>
  <si>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</si>
  <si>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</si>
  <si>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</si>
  <si>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</si>
  <si>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</si>
  <si>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</si>
  <si>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</si>
  <si>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</si>
  <si>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</si>
  <si>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</si>
  <si>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</si>
  <si>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</si>
  <si>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</si>
  <si>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</si>
  <si>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</si>
  <si>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</si>
  <si>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</si>
  <si>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</si>
  <si>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</si>
  <si>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</si>
  <si>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</si>
  <si>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</si>
  <si>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</si>
  <si>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</si>
  <si>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</si>
  <si>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</si>
  <si>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</si>
  <si>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</si>
  <si>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</si>
  <si>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</si>
  <si>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</si>
  <si>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</si>
  <si>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</si>
  <si>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</si>
  <si>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</si>
  <si>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</si>
  <si>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</si>
  <si>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</si>
  <si>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</si>
  <si>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</si>
  <si>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</si>
  <si>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</si>
  <si>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</si>
  <si>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</si>
  <si>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</si>
  <si>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</si>
  <si>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</si>
  <si>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</si>
  <si>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</si>
  <si>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</si>
  <si>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</si>
  <si>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</si>
  <si>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</si>
  <si>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</si>
  <si>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</si>
  <si>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</si>
  <si>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</si>
  <si>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</si>
  <si>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</si>
  <si>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</si>
  <si>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</si>
  <si>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</si>
  <si>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</si>
  <si>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</si>
  <si>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</si>
  <si>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</si>
  <si>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</si>
  <si>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</si>
  <si>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</si>
  <si>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</si>
  <si>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</si>
  <si>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</si>
  <si>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</si>
  <si>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</si>
  <si>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</si>
  <si>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</si>
  <si>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</si>
  <si>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</si>
  <si>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</si>
  <si>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</si>
  <si>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</si>
  <si>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</si>
  <si>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</si>
  <si>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</si>
  <si>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</si>
  <si>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</si>
  <si>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</si>
  <si>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</si>
  <si>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</si>
  <si>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</si>
  <si>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</si>
  <si>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</si>
  <si>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</si>
  <si>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</si>
  <si>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</si>
  <si>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</si>
  <si>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</si>
  <si>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</si>
  <si>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</si>
  <si>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</si>
  <si>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</si>
  <si>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</si>
  <si>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</si>
  <si>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</si>
  <si>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</si>
  <si>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</si>
  <si>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</si>
  <si>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</si>
  <si>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</si>
  <si>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</si>
  <si>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</si>
  <si>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</si>
  <si>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</si>
  <si>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</si>
  <si>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</si>
  <si>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</si>
  <si>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</si>
  <si>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</si>
  <si>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</si>
  <si>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</si>
  <si>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</si>
  <si>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</si>
  <si>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</si>
  <si>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</si>
  <si>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</si>
  <si>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</si>
  <si>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</si>
  <si>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</si>
  <si>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</si>
  <si>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</si>
  <si>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</si>
  <si>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</si>
  <si>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</si>
  <si>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</si>
  <si>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</si>
  <si>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</si>
  <si>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</si>
  <si>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</si>
  <si>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</si>
  <si>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</si>
  <si>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</si>
  <si>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</si>
  <si>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</si>
  <si>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</si>
  <si>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</si>
  <si>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</si>
  <si>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</si>
  <si>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</si>
  <si>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</si>
  <si>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</si>
  <si>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</si>
  <si>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</si>
  <si>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</si>
  <si>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</si>
  <si>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</si>
  <si>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</si>
  <si>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</si>
  <si>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</si>
  <si>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</si>
  <si>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</si>
  <si>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</si>
  <si>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</si>
  <si>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</si>
  <si>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</si>
  <si>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</si>
  <si>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</si>
  <si>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</si>
  <si>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</si>
  <si>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</si>
  <si>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</si>
  <si>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</si>
  <si>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</si>
  <si>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</si>
  <si>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</si>
  <si>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</si>
  <si>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</si>
  <si>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</si>
  <si>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</si>
  <si>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</si>
  <si>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</si>
  <si>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</si>
  <si>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</si>
  <si>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</si>
  <si>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</si>
  <si>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</si>
  <si>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</si>
  <si>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</si>
  <si>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</si>
  <si>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</si>
  <si>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</si>
  <si>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</si>
  <si>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</si>
  <si>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</si>
  <si>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</si>
  <si>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</si>
  <si>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</si>
  <si>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</si>
  <si>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</si>
  <si>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</si>
  <si>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</si>
  <si>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</si>
  <si>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</si>
  <si>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</si>
  <si>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</si>
  <si>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</si>
  <si>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</si>
  <si>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</si>
  <si>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</si>
  <si>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</si>
  <si>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</si>
  <si>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</si>
  <si>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</si>
  <si>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</si>
  <si>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</si>
  <si>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</si>
  <si>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</si>
  <si>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</si>
  <si>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</si>
  <si>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</si>
  <si>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</si>
  <si>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</si>
  <si>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</si>
  <si>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</si>
  <si>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</si>
  <si>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</si>
  <si>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</si>
  <si>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</si>
  <si>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</si>
  <si>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</si>
  <si>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</si>
  <si>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</si>
  <si>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</si>
  <si>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</si>
  <si>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</si>
  <si>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</si>
  <si>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</si>
  <si>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</si>
  <si>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</si>
  <si>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</si>
  <si>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</si>
  <si>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</si>
  <si>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</si>
  <si>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</si>
  <si>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</si>
  <si>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</si>
  <si>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</si>
  <si>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</si>
  <si>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</si>
  <si>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</si>
  <si>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</si>
  <si>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</si>
  <si>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</si>
  <si>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</si>
  <si>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</si>
  <si>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</si>
  <si>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</si>
  <si>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</si>
  <si>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</si>
  <si>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</si>
  <si>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</si>
  <si>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</si>
  <si>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</si>
  <si>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</si>
  <si>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</si>
  <si>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</si>
  <si>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</si>
  <si>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</si>
  <si>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</si>
  <si>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</si>
  <si>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</si>
  <si>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</si>
  <si>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</si>
  <si>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</si>
  <si>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</si>
  <si>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</si>
  <si>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</si>
  <si>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</si>
  <si>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</si>
  <si>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</si>
  <si>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</si>
  <si>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</si>
  <si>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</si>
  <si>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</si>
  <si>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</si>
  <si>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</si>
  <si>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</si>
  <si>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</si>
  <si>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</si>
  <si>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</si>
  <si>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</si>
  <si>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</si>
  <si>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</si>
  <si>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</si>
  <si>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</si>
  <si>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</si>
  <si>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</si>
  <si>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</si>
  <si>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</si>
  <si>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</si>
  <si>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</si>
  <si>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</si>
  <si>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</si>
  <si>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</si>
  <si>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</si>
  <si>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</si>
  <si>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</si>
  <si>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</si>
  <si>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</si>
  <si>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</si>
  <si>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</si>
  <si>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</si>
  <si>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</si>
  <si>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</si>
  <si>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</si>
  <si>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</si>
  <si>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</si>
  <si>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</si>
  <si>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</si>
  <si>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</si>
  <si>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</si>
  <si>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</si>
  <si>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</si>
  <si>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</si>
  <si>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</si>
  <si>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</si>
  <si>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</si>
  <si>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</si>
  <si>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</si>
  <si>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</si>
  <si>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</si>
  <si>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</si>
  <si>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</si>
  <si>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</si>
  <si>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</si>
  <si>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</si>
  <si>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</si>
  <si>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</si>
  <si>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</si>
  <si>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</si>
  <si>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</si>
  <si>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</si>
  <si>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</si>
  <si>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</si>
  <si>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</si>
  <si>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</si>
  <si>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</si>
  <si>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</si>
  <si>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</si>
  <si>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</si>
  <si>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</si>
  <si>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</si>
  <si>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</si>
  <si>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</si>
  <si>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</si>
  <si>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</si>
  <si>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</si>
  <si>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</si>
  <si>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</si>
  <si>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</si>
  <si>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</si>
  <si>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</si>
  <si>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</si>
  <si>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</si>
  <si>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</si>
  <si>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</si>
  <si>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</si>
  <si>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</si>
  <si>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</si>
  <si>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</si>
  <si>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</si>
  <si>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</si>
  <si>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</si>
  <si>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</si>
  <si>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</si>
  <si>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</si>
  <si>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</si>
  <si>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</si>
  <si>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</si>
  <si>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</si>
  <si>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</si>
  <si>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</si>
  <si>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</si>
  <si>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</si>
  <si>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</si>
  <si>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</si>
  <si>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</si>
  <si>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</si>
  <si>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</si>
  <si>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</si>
  <si>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</si>
  <si>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</si>
  <si>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</si>
  <si>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</si>
  <si>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</si>
  <si>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</si>
  <si>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</si>
  <si>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</si>
  <si>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</si>
  <si>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</si>
  <si>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</si>
  <si>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</si>
  <si>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</si>
  <si>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</si>
  <si>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</si>
  <si>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</si>
  <si>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</si>
  <si>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</si>
  <si>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</si>
  <si>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</si>
  <si>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</si>
  <si>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</si>
  <si>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</si>
  <si>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</si>
  <si>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</si>
  <si>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</si>
  <si>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</si>
  <si>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</si>
  <si>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</si>
  <si>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</si>
  <si>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</si>
  <si>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</si>
  <si>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</si>
  <si>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</si>
  <si>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</si>
  <si>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</si>
  <si>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</si>
  <si>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</si>
  <si>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</si>
  <si>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</si>
  <si>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</si>
  <si>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</si>
  <si>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</si>
  <si>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</si>
  <si>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</si>
  <si>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</si>
  <si>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</si>
  <si>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</si>
  <si>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</si>
  <si>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</si>
  <si>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</si>
  <si>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</si>
  <si>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</si>
  <si>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</si>
  <si>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</si>
  <si>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</si>
  <si>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</si>
  <si>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</si>
  <si>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</si>
  <si>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</si>
  <si>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</si>
  <si>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</si>
  <si>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</si>
  <si>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</si>
  <si>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</si>
  <si>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</si>
  <si>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</si>
  <si>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</si>
  <si>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</si>
  <si>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</si>
  <si>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</si>
  <si>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</si>
  <si>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</si>
  <si>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</si>
  <si>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</si>
  <si>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</si>
  <si>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</si>
  <si>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</si>
  <si>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</si>
  <si>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</si>
  <si>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</si>
  <si>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</si>
  <si>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</si>
  <si>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</si>
  <si>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</si>
  <si>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</si>
  <si>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</si>
  <si>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</si>
  <si>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</si>
  <si>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</si>
  <si>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</si>
  <si>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</si>
  <si>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</si>
  <si>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</si>
  <si>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</si>
  <si>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</si>
  <si>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</si>
  <si>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</si>
  <si>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</si>
  <si>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</si>
  <si>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</si>
  <si>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</si>
  <si>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</si>
  <si>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</si>
  <si>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</si>
  <si>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</si>
  <si>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</si>
  <si>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</si>
  <si>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</si>
  <si>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</si>
  <si>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</si>
  <si>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</si>
  <si>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</si>
  <si>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</si>
  <si>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</si>
  <si>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</si>
  <si>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</si>
  <si>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</si>
  <si>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</si>
  <si>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</si>
  <si>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</si>
  <si>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</si>
  <si>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</si>
  <si>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</si>
  <si>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</si>
  <si>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</si>
  <si>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</si>
  <si>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</si>
  <si>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</si>
  <si>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</si>
  <si>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</si>
  <si>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</si>
  <si>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</si>
  <si>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</si>
  <si>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</si>
  <si>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</si>
  <si>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</si>
  <si>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</si>
  <si>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</si>
  <si>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</si>
  <si>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</si>
  <si>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</si>
  <si>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</si>
  <si>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</si>
  <si>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</si>
  <si>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</si>
  <si>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</si>
  <si>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</si>
  <si>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</si>
  <si>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</si>
  <si>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</si>
  <si>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</si>
  <si>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</si>
  <si>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</si>
  <si>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</si>
  <si>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</si>
  <si>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</si>
  <si>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</si>
  <si>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</si>
  <si>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</si>
  <si>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</si>
  <si>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</si>
  <si>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</si>
  <si>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</si>
  <si>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</si>
  <si>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</si>
  <si>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</si>
  <si>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</si>
  <si>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</si>
  <si>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</si>
  <si>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</si>
  <si>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</si>
  <si>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</si>
  <si>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</si>
  <si>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</si>
  <si>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</si>
  <si>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</si>
  <si>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</si>
  <si>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</si>
  <si>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</si>
  <si>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</si>
  <si>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</si>
  <si>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</si>
  <si>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</si>
  <si>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</si>
  <si>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</si>
  <si>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</si>
  <si>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</si>
  <si>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</si>
  <si>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</si>
  <si>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</si>
  <si>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</si>
  <si>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</si>
  <si>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</si>
  <si>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</si>
  <si>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</si>
  <si>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</si>
  <si>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</si>
  <si>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</si>
  <si>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</si>
  <si>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</si>
  <si>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</si>
  <si>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</si>
  <si>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</si>
  <si>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</si>
  <si>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</si>
  <si>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</si>
  <si>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</si>
  <si>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</si>
  <si>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</si>
  <si>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</si>
  <si>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</si>
  <si>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</si>
  <si>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</si>
  <si>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</si>
  <si>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</si>
  <si>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</si>
  <si>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</si>
  <si>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</si>
  <si>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</si>
  <si>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</si>
  <si>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</si>
  <si>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</si>
  <si>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</si>
  <si>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</si>
  <si>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</si>
  <si>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</si>
  <si>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</si>
  <si>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</si>
  <si>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</si>
  <si>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</si>
  <si>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</si>
  <si>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</si>
  <si>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</si>
  <si>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</si>
  <si>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</si>
  <si>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</si>
  <si>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</si>
  <si>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</si>
  <si>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</si>
  <si>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</si>
  <si>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</si>
  <si>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</si>
  <si>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</si>
  <si>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</si>
  <si>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</si>
  <si>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</si>
  <si>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</si>
  <si>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</si>
  <si>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</si>
  <si>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</si>
  <si>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</si>
  <si>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</si>
  <si>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</si>
  <si>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</si>
  <si>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</si>
  <si>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</si>
  <si>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</si>
  <si>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</si>
  <si>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</si>
  <si>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</si>
  <si>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</si>
  <si>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</si>
  <si>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</si>
  <si>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</si>
  <si>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</si>
  <si>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</si>
  <si>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</si>
  <si>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</si>
  <si>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</si>
  <si>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</si>
  <si>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</si>
  <si>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</si>
  <si>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</si>
  <si>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</si>
  <si>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</si>
  <si>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</si>
  <si>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</si>
  <si>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</si>
  <si>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</si>
  <si>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</si>
  <si>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</si>
  <si>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</si>
  <si>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</si>
  <si>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</si>
  <si>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</si>
  <si>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</si>
  <si>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</si>
  <si>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</si>
  <si>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</si>
  <si>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</si>
  <si>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</si>
  <si>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</si>
  <si>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</si>
  <si>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</si>
  <si>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</si>
  <si>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</si>
  <si>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</si>
  <si>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</si>
  <si>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</si>
  <si>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</si>
  <si>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</si>
  <si>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</si>
  <si>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</si>
  <si>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</si>
  <si>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</si>
  <si>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</si>
  <si>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</si>
  <si>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</si>
  <si>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</si>
  <si>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</si>
  <si>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</si>
  <si>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</si>
  <si>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</si>
  <si>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</si>
  <si>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</si>
  <si>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</si>
  <si>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</si>
  <si>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</si>
  <si>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</si>
  <si>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</si>
  <si>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</si>
  <si>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</si>
  <si>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</si>
  <si>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</si>
  <si>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</si>
  <si>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</si>
  <si>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</si>
  <si>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</si>
  <si>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</si>
  <si>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</si>
  <si>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</si>
  <si>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</si>
  <si>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</si>
  <si>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</si>
  <si>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</si>
  <si>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</si>
  <si>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</si>
  <si>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</si>
  <si>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</si>
  <si>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</si>
  <si>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</si>
  <si>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</si>
  <si>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</si>
  <si>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</si>
  <si>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</si>
  <si>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</si>
  <si>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</si>
  <si>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</si>
  <si>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</si>
  <si>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</si>
  <si>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</si>
  <si>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</si>
  <si>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</si>
  <si>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</si>
  <si>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</si>
  <si>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</si>
  <si>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</si>
  <si>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</si>
  <si>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</si>
  <si>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</si>
  <si>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</si>
  <si>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</si>
  <si>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</si>
  <si>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</si>
  <si>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</si>
  <si>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</si>
  <si>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</si>
  <si>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</si>
  <si>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</si>
  <si>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</si>
  <si>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</si>
  <si>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</si>
  <si>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</si>
  <si>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</si>
  <si>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</si>
  <si>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</si>
  <si>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</si>
  <si>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</si>
  <si>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</si>
  <si>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</si>
  <si>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</si>
  <si>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</si>
  <si>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</si>
  <si>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</si>
  <si>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</si>
  <si>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</si>
  <si>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</si>
  <si>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</si>
  <si>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</si>
  <si>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</si>
  <si>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</si>
  <si>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</si>
  <si>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</si>
  <si>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</si>
  <si>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</si>
  <si>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</si>
  <si>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</si>
  <si>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</si>
  <si>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</si>
  <si>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</si>
  <si>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</si>
  <si>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</si>
  <si>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</si>
  <si>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</si>
  <si>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</si>
  <si>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</si>
  <si>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</si>
  <si>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</si>
  <si>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</si>
  <si>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</si>
  <si>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</si>
  <si>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</si>
  <si>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</si>
  <si>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</si>
  <si>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</si>
  <si>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</si>
  <si>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</si>
  <si>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</si>
  <si>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</si>
  <si>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</si>
  <si>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</si>
  <si>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</si>
  <si>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</si>
  <si>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</si>
  <si>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</si>
  <si>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</si>
  <si>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</si>
  <si>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</si>
  <si>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</si>
  <si>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</si>
  <si>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</si>
  <si>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</si>
  <si>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</si>
  <si>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</si>
  <si>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</si>
  <si>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</si>
  <si>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</si>
  <si>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</si>
  <si>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</si>
  <si>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</si>
  <si>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</si>
  <si>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</si>
  <si>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</si>
  <si>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</si>
  <si>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</si>
  <si>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</si>
  <si>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</si>
  <si>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</si>
  <si>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</si>
  <si>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</si>
  <si>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</si>
  <si>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</si>
  <si>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</si>
  <si>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</si>
  <si>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</si>
  <si>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</si>
  <si>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</si>
  <si>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</si>
  <si>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</si>
  <si>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</si>
  <si>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</si>
  <si>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</si>
  <si>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</si>
  <si>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</si>
  <si>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</si>
  <si>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</si>
  <si>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</si>
  <si>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</si>
  <si>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</si>
  <si>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</si>
  <si>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</si>
  <si>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</si>
  <si>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</si>
  <si>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</si>
  <si>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</si>
  <si>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</si>
  <si>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</si>
  <si>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</si>
  <si>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</si>
  <si>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</si>
  <si>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</si>
  <si>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</si>
  <si>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</si>
  <si>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</si>
  <si>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</si>
  <si>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</si>
  <si>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</si>
  <si>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</si>
  <si>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</si>
  <si>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</si>
  <si>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</si>
  <si>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</si>
  <si>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</si>
  <si>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</si>
  <si>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</si>
  <si>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</si>
  <si>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</si>
  <si>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</si>
  <si>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</si>
  <si>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</si>
  <si>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</si>
  <si>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</si>
  <si>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</si>
  <si>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</si>
  <si>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</si>
  <si>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</si>
  <si>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</si>
  <si>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</si>
  <si>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</si>
  <si>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</si>
  <si>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</si>
  <si>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</si>
  <si>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</si>
  <si>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</si>
  <si>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</si>
  <si>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</si>
  <si>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</si>
  <si>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</si>
  <si>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</si>
  <si>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</si>
  <si>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</si>
  <si>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</si>
  <si>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</si>
  <si>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</si>
  <si>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</si>
  <si>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</si>
  <si>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</si>
  <si>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</si>
  <si>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</si>
  <si>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</si>
  <si>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</si>
  <si>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</si>
  <si>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</si>
  <si>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</si>
  <si>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</si>
  <si>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</si>
  <si>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</si>
  <si>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</si>
  <si>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</si>
  <si>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</si>
  <si>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</si>
  <si>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</si>
  <si>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</si>
  <si>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</si>
  <si>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</si>
  <si>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</si>
  <si>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</si>
  <si>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</si>
  <si>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</si>
  <si>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</si>
  <si>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</si>
  <si>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</si>
  <si>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</si>
  <si>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</si>
  <si>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</si>
  <si>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</si>
  <si>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</si>
  <si>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</si>
  <si>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</si>
  <si>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</si>
  <si>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</si>
  <si>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</si>
  <si>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</si>
  <si>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</si>
  <si>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</si>
  <si>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</si>
  <si>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</si>
  <si>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</si>
  <si>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</si>
  <si>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</si>
  <si>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</si>
  <si>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</si>
  <si>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</si>
  <si>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</si>
  <si>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</si>
  <si>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</si>
  <si>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</si>
  <si>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</si>
  <si>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</si>
  <si>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</si>
  <si>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</si>
  <si>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</si>
  <si>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</si>
  <si>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</si>
  <si>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</si>
  <si>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</si>
  <si>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</si>
  <si>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</si>
  <si>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</si>
  <si>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</si>
  <si>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</si>
  <si>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</si>
  <si>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</si>
  <si>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</si>
  <si>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</si>
  <si>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</si>
  <si>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</si>
  <si>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</si>
  <si>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</si>
  <si>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</si>
  <si>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</si>
  <si>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</si>
  <si>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</si>
  <si>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</si>
  <si>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</si>
  <si>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</si>
  <si>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</si>
  <si>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</si>
  <si>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</si>
  <si>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</si>
  <si>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</si>
  <si>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</si>
  <si>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</si>
  <si>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</si>
  <si>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</si>
  <si>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</si>
  <si>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</si>
  <si>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</si>
  <si>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</si>
  <si>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</si>
  <si>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</si>
  <si>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</si>
  <si>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</si>
  <si>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</si>
  <si>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</si>
  <si>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</si>
  <si>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</si>
  <si>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</si>
  <si>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</si>
  <si>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</si>
  <si>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</si>
  <si>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</si>
  <si>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</si>
  <si>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</si>
  <si>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</si>
  <si>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</si>
  <si>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</si>
  <si>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</si>
  <si>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</si>
  <si>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</si>
  <si>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</si>
  <si>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</si>
  <si>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</si>
  <si>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</si>
  <si>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</si>
  <si>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</si>
  <si>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</si>
  <si>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</si>
  <si>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</si>
  <si>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</si>
  <si>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</si>
  <si>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</si>
  <si>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</si>
  <si>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</si>
  <si>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</si>
  <si>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</si>
  <si>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</si>
  <si>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</si>
  <si>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</si>
  <si>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</si>
  <si>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</si>
  <si>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</si>
  <si>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</si>
  <si>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</si>
  <si>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</si>
  <si>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</si>
  <si>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</si>
  <si>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</si>
  <si>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</si>
  <si>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</si>
  <si>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</si>
  <si>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</si>
  <si>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</si>
  <si>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</si>
  <si>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</si>
  <si>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</si>
  <si>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</si>
  <si>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</si>
  <si>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</si>
  <si>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</si>
  <si>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</si>
  <si>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</si>
  <si>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</si>
  <si>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</si>
  <si>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</si>
  <si>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</si>
  <si>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</si>
  <si>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</si>
  <si>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</si>
  <si>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</si>
  <si>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</si>
  <si>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</si>
  <si>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</si>
  <si>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</si>
  <si>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</si>
  <si>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</si>
  <si>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</si>
  <si>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</si>
  <si>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</si>
  <si>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</si>
  <si>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</si>
  <si>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</si>
  <si>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</si>
  <si>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</si>
  <si>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</si>
  <si>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</si>
  <si>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</si>
  <si>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</si>
  <si>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</si>
  <si>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</si>
  <si>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</si>
  <si>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</si>
  <si>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</si>
  <si>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</si>
  <si>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</si>
  <si>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</si>
  <si>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</si>
  <si>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</si>
  <si>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</si>
  <si>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</si>
  <si>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</si>
  <si>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</si>
  <si>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</si>
  <si>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</si>
  <si>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</si>
  <si>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</si>
  <si>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</si>
  <si>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</si>
  <si>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</si>
  <si>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</si>
  <si>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</si>
  <si>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</si>
  <si>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</si>
  <si>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</si>
  <si>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</si>
  <si>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</si>
  <si>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</si>
  <si>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</si>
  <si>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</si>
  <si>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</si>
  <si>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</si>
  <si>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</si>
  <si>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</si>
  <si>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</si>
  <si>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</si>
  <si>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</si>
  <si>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</si>
  <si>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</si>
  <si>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</si>
  <si>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</si>
  <si>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</si>
  <si>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</si>
  <si>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</si>
  <si>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</si>
  <si>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</si>
  <si>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</si>
  <si>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</si>
  <si>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</si>
  <si>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</si>
  <si>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</si>
  <si>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</si>
  <si>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</si>
  <si>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</si>
  <si>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</si>
  <si>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</si>
  <si>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</si>
  <si>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</si>
  <si>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</si>
  <si>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</si>
  <si>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</si>
  <si>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</si>
  <si>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</si>
  <si>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</si>
  <si>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</si>
  <si>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</si>
  <si>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</si>
  <si>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</si>
  <si>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</si>
  <si>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</si>
  <si>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</si>
  <si>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</si>
  <si>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</si>
  <si>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</si>
  <si>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</si>
  <si>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</si>
  <si>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</si>
  <si>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</si>
  <si>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</si>
  <si>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</si>
  <si>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</si>
  <si>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</si>
  <si>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</si>
  <si>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</si>
  <si>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</si>
  <si>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</si>
  <si>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</si>
  <si>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</si>
  <si>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</si>
  <si>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</si>
  <si>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</si>
  <si>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</si>
  <si>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</si>
  <si>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</si>
  <si>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</si>
  <si>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</si>
  <si>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</si>
  <si>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</si>
  <si>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</si>
  <si>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</si>
  <si>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</si>
  <si>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</si>
  <si>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</si>
  <si>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</si>
  <si>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</si>
  <si>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</si>
  <si>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</si>
  <si>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</si>
  <si>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</si>
  <si>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</si>
  <si>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</si>
  <si>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</si>
  <si>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</si>
  <si>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</si>
  <si>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</si>
  <si>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</si>
  <si>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</si>
  <si>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</si>
  <si>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</si>
  <si>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</si>
  <si>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</si>
  <si>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</si>
  <si>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</si>
  <si>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</si>
  <si>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</si>
  <si>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</si>
  <si>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</si>
  <si>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</si>
  <si>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</si>
  <si>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</si>
  <si>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</si>
  <si>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</si>
  <si>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</si>
  <si>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</si>
  <si>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</si>
  <si>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</si>
  <si>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</si>
  <si>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</si>
  <si>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</si>
  <si>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</si>
  <si>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</si>
  <si>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</si>
  <si>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</si>
  <si>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</si>
  <si>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</si>
  <si>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</si>
  <si>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</si>
  <si>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</si>
  <si>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</si>
  <si>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</si>
  <si>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</si>
  <si>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</si>
  <si>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</si>
  <si>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</si>
  <si>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</si>
  <si>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</si>
  <si>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</si>
  <si>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</si>
  <si>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</si>
  <si>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</si>
  <si>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</si>
  <si>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</si>
  <si>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</si>
  <si>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</si>
  <si>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</si>
  <si>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</si>
  <si>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</si>
  <si>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</si>
  <si>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</si>
  <si>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</si>
  <si>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</si>
  <si>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</si>
  <si>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</si>
  <si>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</si>
  <si>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</si>
  <si>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</si>
  <si>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</si>
  <si>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</si>
  <si>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</si>
  <si>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</si>
  <si>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</si>
  <si>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</si>
  <si>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</si>
  <si>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</si>
  <si>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</si>
  <si>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</si>
  <si>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</si>
  <si>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</si>
  <si>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</si>
  <si>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</si>
  <si>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</si>
  <si>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</si>
  <si>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</si>
  <si>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</si>
  <si>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</si>
  <si>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</si>
  <si>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</si>
  <si>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</si>
  <si>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</si>
  <si>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</si>
  <si>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</si>
  <si>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</si>
  <si>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</si>
  <si>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</si>
  <si>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</si>
  <si>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</si>
  <si>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</si>
  <si>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</si>
  <si>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</si>
  <si>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</si>
  <si>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</si>
  <si>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</si>
  <si>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</si>
  <si>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</si>
  <si>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</si>
  <si>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</si>
  <si>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</si>
  <si>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</si>
  <si>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</si>
  <si>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</si>
  <si>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</si>
  <si>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</si>
  <si>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</si>
  <si>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</si>
  <si>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</si>
  <si>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</si>
  <si>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</si>
  <si>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</si>
  <si>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</si>
  <si>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</si>
  <si>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</si>
  <si>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</si>
  <si>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</si>
  <si>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</si>
  <si>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</si>
  <si>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</si>
  <si>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</si>
  <si>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</si>
  <si>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</si>
  <si>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</si>
  <si>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</si>
  <si>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</si>
  <si>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</si>
  <si>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</si>
  <si>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</si>
  <si>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</si>
  <si>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</si>
  <si>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</si>
  <si>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</si>
  <si>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</si>
  <si>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</si>
  <si>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</si>
  <si>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</si>
  <si>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</si>
  <si>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</si>
  <si>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</si>
  <si>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</si>
  <si>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</si>
  <si>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</si>
  <si>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</si>
  <si>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</si>
  <si>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</si>
  <si>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</si>
  <si>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</si>
  <si>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</si>
  <si>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</si>
  <si>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</si>
  <si>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</si>
  <si>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</si>
  <si>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</si>
  <si>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</si>
  <si>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</si>
  <si>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</si>
  <si>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</si>
  <si>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</si>
  <si>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</si>
  <si>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</si>
  <si>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</si>
  <si>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</si>
  <si>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</si>
  <si>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</si>
  <si>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</si>
  <si>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</si>
  <si>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</si>
  <si>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</si>
  <si>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</si>
  <si>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</si>
  <si>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</si>
  <si>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</si>
  <si>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</si>
  <si>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</si>
  <si>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</si>
  <si>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</si>
  <si>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</si>
  <si>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</si>
  <si>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</si>
  <si>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</si>
  <si>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</si>
  <si>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</si>
  <si>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</si>
  <si>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</si>
  <si>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</si>
  <si>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</si>
  <si>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</si>
  <si>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</si>
  <si>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</si>
  <si>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</si>
  <si>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</si>
  <si>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</si>
  <si>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</si>
  <si>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</si>
  <si>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</si>
  <si>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</si>
  <si>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</si>
  <si>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</si>
  <si>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</si>
  <si>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</si>
  <si>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</si>
  <si>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</si>
  <si>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</si>
  <si>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</si>
  <si>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</si>
  <si>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</si>
  <si>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</si>
  <si>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</si>
  <si>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</si>
  <si>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</si>
  <si>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</si>
  <si>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</si>
  <si>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</si>
  <si>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</si>
  <si>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</si>
  <si>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</si>
  <si>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</si>
  <si>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</si>
  <si>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</si>
  <si>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</si>
  <si>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</si>
  <si>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</si>
  <si>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</si>
  <si>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</si>
  <si>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</si>
  <si>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</si>
  <si>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</si>
  <si>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</si>
  <si>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</si>
  <si>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</si>
  <si>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</si>
  <si>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</si>
  <si>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</si>
  <si>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</si>
  <si>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</si>
  <si>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</si>
  <si>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</si>
  <si>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</si>
  <si>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</si>
  <si>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</si>
  <si>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</si>
  <si>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</si>
  <si>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</si>
  <si>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</si>
  <si>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</si>
  <si>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</si>
  <si>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</si>
  <si>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</si>
  <si>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</si>
  <si>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</si>
  <si>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</si>
  <si>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</si>
  <si>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</si>
  <si>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</si>
  <si>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</si>
  <si>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</si>
  <si>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</si>
  <si>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</si>
  <si>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</si>
  <si>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</si>
  <si>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</si>
  <si>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</si>
  <si>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</si>
  <si>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</si>
  <si>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</si>
  <si>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</si>
  <si>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</si>
  <si>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</si>
  <si>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</si>
  <si>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</si>
  <si>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</si>
  <si>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</si>
  <si>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</si>
  <si>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</si>
  <si>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</si>
  <si>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</si>
  <si>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</si>
  <si>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</si>
  <si>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</si>
  <si>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</si>
  <si>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</si>
  <si>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</si>
  <si>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</si>
  <si>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</si>
  <si>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</si>
  <si>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</si>
  <si>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</si>
  <si>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</si>
  <si>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</si>
  <si>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</si>
  <si>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</si>
  <si>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</si>
  <si>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</si>
  <si>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</si>
  <si>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</si>
  <si>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</si>
  <si>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</si>
  <si>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</si>
  <si>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</si>
  <si>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</si>
  <si>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</si>
  <si>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</si>
  <si>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</si>
  <si>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</si>
  <si>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</si>
  <si>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</si>
  <si>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</si>
  <si>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</si>
  <si>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</si>
  <si>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</si>
  <si>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</si>
  <si>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</si>
  <si>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</si>
  <si>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</si>
  <si>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</si>
  <si>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</si>
  <si>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</si>
  <si>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</si>
  <si>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</si>
  <si>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</si>
  <si>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</si>
  <si>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</si>
  <si>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</si>
  <si>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</si>
  <si>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</si>
  <si>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</si>
  <si>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</si>
  <si>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</si>
  <si>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</si>
  <si>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</si>
  <si>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</si>
  <si>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</si>
  <si>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</si>
  <si>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</si>
  <si>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</si>
  <si>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</si>
  <si>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</si>
  <si>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</si>
  <si>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</si>
  <si>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</si>
  <si>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</si>
  <si>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</si>
  <si>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</si>
  <si>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</si>
  <si>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</si>
  <si>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</si>
  <si>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</si>
  <si>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</si>
  <si>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</si>
  <si>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</si>
  <si>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</si>
  <si>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</si>
  <si>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</si>
  <si>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</si>
  <si>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</si>
  <si>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</si>
  <si>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</si>
  <si>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</si>
  <si>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</si>
  <si>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</si>
  <si>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</si>
  <si>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</si>
  <si>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</si>
  <si>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</si>
  <si>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</si>
  <si>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</si>
  <si>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</si>
  <si>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</si>
  <si>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</si>
  <si>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</si>
  <si>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</si>
  <si>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</si>
  <si>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</si>
  <si>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</si>
  <si>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</si>
  <si>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</si>
  <si>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</si>
  <si>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</si>
  <si>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</si>
  <si>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</si>
  <si>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</si>
  <si>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</si>
  <si>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</si>
  <si>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</si>
  <si>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</si>
  <si>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</si>
  <si>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</si>
  <si>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</si>
  <si>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</si>
  <si>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</si>
  <si>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</si>
  <si>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</si>
  <si>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</si>
  <si>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</si>
  <si>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</si>
  <si>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</si>
  <si>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</si>
  <si>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</si>
  <si>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</si>
  <si>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</si>
  <si>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</si>
  <si>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</si>
  <si>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</si>
  <si>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</si>
  <si>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</si>
  <si>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</si>
  <si>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</si>
  <si>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</si>
  <si>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</si>
  <si>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</si>
  <si>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</si>
  <si>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</si>
  <si>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</si>
  <si>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</si>
  <si>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</si>
  <si>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</si>
  <si>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</si>
  <si>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</si>
  <si>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</si>
  <si>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</si>
  <si>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</si>
  <si>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</si>
  <si>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</si>
  <si>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</si>
  <si>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</si>
  <si>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</si>
  <si>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</si>
  <si>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</si>
  <si>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</si>
  <si>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</si>
  <si>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</si>
  <si>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</si>
  <si>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</si>
  <si>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</si>
  <si>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</si>
  <si>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</si>
  <si>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</si>
  <si>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</si>
  <si>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</si>
  <si>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</si>
  <si>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</si>
  <si>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</si>
  <si>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</si>
  <si>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</si>
  <si>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</si>
  <si>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</si>
  <si>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</si>
  <si>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</si>
  <si>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</si>
  <si>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</si>
  <si>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</si>
  <si>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</si>
  <si>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</si>
  <si>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</si>
  <si>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</si>
  <si>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</si>
  <si>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</si>
  <si>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</si>
  <si>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</si>
  <si>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</si>
  <si>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</si>
  <si>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</si>
  <si>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</si>
  <si>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</si>
  <si>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</si>
  <si>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</si>
  <si>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</si>
  <si>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</si>
  <si>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</si>
  <si>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</si>
  <si>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</si>
  <si>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</si>
  <si>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</si>
  <si>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</si>
  <si>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</si>
  <si>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</si>
  <si>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</si>
  <si>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</si>
  <si>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</si>
  <si>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</si>
  <si>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</si>
  <si>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</si>
  <si>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</si>
  <si>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</si>
  <si>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</si>
  <si>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</si>
  <si>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</si>
  <si>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</si>
  <si>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</si>
  <si>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</si>
  <si>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</si>
  <si>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</si>
  <si>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</si>
  <si>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</si>
  <si>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</si>
  <si>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</si>
  <si>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</si>
  <si>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</si>
  <si>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</si>
  <si>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</si>
  <si>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</si>
  <si>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</si>
  <si>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</si>
  <si>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</si>
  <si>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</si>
  <si>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</si>
  <si>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</si>
  <si>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</si>
  <si>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</si>
  <si>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</si>
  <si>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</si>
  <si>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</si>
  <si>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</si>
  <si>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</si>
  <si>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</si>
  <si>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</si>
  <si>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</si>
  <si>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</si>
  <si>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</si>
  <si>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</si>
  <si>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</si>
  <si>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</si>
  <si>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</si>
  <si>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</si>
  <si>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</si>
  <si>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</si>
  <si>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</si>
  <si>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</si>
  <si>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</si>
  <si>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</si>
  <si>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</si>
  <si>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</si>
  <si>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</si>
  <si>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</si>
  <si>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</si>
  <si>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</si>
  <si>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</si>
  <si>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</si>
  <si>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</si>
  <si>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</si>
  <si>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</si>
  <si>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</si>
  <si>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</si>
  <si>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</si>
  <si>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</si>
  <si>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</si>
  <si>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</si>
  <si>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</si>
  <si>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</si>
  <si>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</si>
  <si>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</si>
  <si>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</si>
  <si>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</si>
  <si>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</si>
  <si>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</si>
  <si>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</si>
  <si>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</si>
  <si>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</si>
  <si>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</si>
  <si>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</si>
  <si>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</si>
  <si>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</si>
  <si>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</si>
  <si>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</si>
  <si>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</si>
  <si>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</si>
  <si>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</si>
  <si>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</si>
  <si>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</si>
  <si>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</si>
  <si>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</si>
  <si>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</si>
  <si>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</si>
  <si>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</si>
  <si>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</si>
  <si>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</si>
  <si>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</si>
  <si>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</si>
  <si>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</si>
  <si>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</si>
  <si>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</si>
  <si>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</si>
  <si>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</si>
  <si>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</si>
  <si>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</si>
  <si>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</si>
  <si>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</si>
  <si>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</si>
  <si>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</si>
  <si>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</si>
  <si>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</si>
  <si>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</si>
  <si>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</si>
  <si>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</si>
  <si>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</si>
  <si>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</si>
  <si>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</si>
  <si>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</si>
  <si>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</si>
  <si>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</si>
  <si>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</si>
  <si>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</si>
  <si>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</si>
  <si>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</si>
  <si>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</si>
  <si>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</si>
  <si>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</si>
  <si>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</si>
  <si>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</si>
  <si>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</si>
  <si>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</si>
  <si>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</si>
  <si>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</si>
  <si>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</si>
  <si>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</si>
  <si>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</si>
  <si>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</si>
  <si>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</si>
  <si>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</si>
  <si>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</si>
  <si>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</si>
  <si>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</si>
  <si>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</si>
  <si>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</si>
  <si>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</si>
  <si>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</si>
  <si>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</si>
  <si>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</si>
  <si>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</si>
  <si>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</si>
  <si>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</si>
  <si>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</si>
  <si>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</si>
  <si>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</si>
  <si>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</si>
  <si>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</si>
  <si>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</si>
  <si>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</si>
  <si>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</si>
  <si>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</si>
  <si>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</si>
  <si>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</si>
  <si>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</si>
  <si>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</si>
  <si>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</si>
  <si>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</si>
  <si>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</si>
  <si>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</si>
  <si>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</si>
  <si>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</si>
  <si>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</si>
  <si>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</si>
  <si>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</si>
  <si>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</si>
  <si>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</si>
  <si>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</si>
  <si>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</si>
  <si>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</si>
  <si>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</si>
  <si>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</si>
  <si>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</si>
  <si>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</si>
  <si>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</si>
  <si>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</si>
  <si>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</si>
  <si>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</si>
  <si>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</si>
  <si>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</si>
  <si>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</si>
  <si>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</si>
  <si>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</si>
  <si>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</si>
  <si>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</si>
  <si>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</si>
  <si>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</si>
  <si>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</si>
  <si>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</si>
  <si>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</si>
  <si>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</si>
  <si>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</si>
  <si>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</si>
  <si>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</si>
  <si>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</si>
  <si>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</si>
  <si>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</si>
  <si>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</si>
  <si>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</si>
  <si>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</si>
  <si>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</si>
  <si>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</si>
  <si>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</si>
  <si>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</si>
  <si>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</si>
  <si>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</si>
  <si>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</si>
  <si>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</si>
  <si>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</si>
  <si>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</si>
  <si>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</si>
  <si>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</si>
  <si>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</si>
  <si>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</si>
  <si>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</si>
  <si>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</si>
  <si>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</si>
  <si>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</si>
  <si>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</si>
  <si>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</si>
  <si>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</si>
  <si>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</si>
  <si>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</si>
  <si>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</si>
  <si>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</si>
  <si>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</si>
  <si>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</si>
  <si>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</si>
  <si>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</si>
  <si>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</si>
  <si>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</si>
  <si>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</si>
  <si>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</si>
  <si>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</si>
  <si>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</si>
  <si>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</si>
  <si>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</si>
  <si>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</si>
  <si>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</si>
  <si>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</si>
  <si>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</si>
  <si>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</si>
  <si>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</si>
  <si>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</si>
  <si>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</si>
  <si>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</si>
  <si>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</si>
  <si>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</si>
  <si>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</si>
  <si>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</si>
  <si>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</si>
  <si>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</si>
  <si>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</si>
  <si>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</si>
  <si>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</si>
  <si>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</si>
  <si>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</si>
  <si>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</si>
  <si>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</si>
  <si>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</si>
  <si>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</si>
  <si>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</si>
  <si>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</si>
  <si>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</si>
  <si>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</si>
  <si>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</si>
  <si>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</si>
  <si>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</si>
  <si>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</si>
  <si>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</si>
  <si>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</si>
  <si>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</si>
  <si>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</si>
  <si>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</si>
  <si>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</si>
  <si>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</si>
  <si>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</si>
  <si>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</si>
  <si>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</si>
  <si>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</si>
  <si>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</si>
  <si>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</si>
  <si>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</si>
  <si>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</si>
  <si>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</si>
  <si>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</si>
  <si>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</si>
  <si>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</si>
  <si>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</si>
  <si>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</si>
  <si>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</si>
  <si>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</si>
  <si>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</si>
  <si>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</si>
  <si>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</si>
  <si>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</si>
  <si>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</si>
  <si>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</si>
  <si>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</si>
  <si>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</si>
  <si>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</si>
  <si>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</si>
  <si>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</si>
  <si>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</si>
  <si>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</si>
  <si>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</si>
  <si>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</si>
  <si>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</si>
  <si>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</si>
  <si>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</si>
  <si>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</si>
  <si>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</si>
  <si>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</si>
  <si>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</si>
  <si>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</si>
  <si>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</si>
  <si>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</si>
  <si>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</si>
  <si>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</si>
  <si>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</si>
  <si>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</si>
  <si>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</si>
  <si>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</si>
  <si>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</si>
  <si>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</si>
  <si>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</si>
  <si>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</si>
  <si>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</si>
  <si>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</si>
  <si>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</si>
  <si>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</si>
  <si>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</si>
  <si>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</si>
  <si>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</si>
  <si>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</si>
  <si>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</si>
  <si>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</si>
  <si>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</si>
  <si>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</si>
  <si>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</si>
  <si>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</si>
  <si>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</si>
  <si>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</si>
  <si>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</si>
  <si>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</si>
  <si>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</si>
  <si>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</si>
  <si>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</si>
  <si>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</si>
  <si>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</si>
  <si>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</si>
  <si>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</si>
  <si>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</si>
  <si>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</si>
  <si>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</si>
  <si>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</si>
  <si>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</si>
  <si>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</si>
  <si>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</si>
  <si>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</si>
  <si>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</si>
  <si>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</si>
  <si>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</si>
  <si>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</si>
  <si>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</si>
  <si>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</si>
  <si>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</si>
  <si>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</si>
  <si>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</si>
  <si>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</si>
  <si>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</si>
  <si>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</si>
  <si>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</si>
  <si>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</si>
  <si>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</si>
  <si>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</si>
  <si>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</si>
  <si>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</si>
  <si>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</si>
  <si>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</si>
  <si>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</si>
  <si>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</si>
  <si>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</si>
  <si>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</si>
  <si>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</si>
  <si>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</si>
  <si>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</si>
  <si>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</si>
  <si>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</si>
  <si>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</si>
  <si>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</si>
  <si>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</si>
  <si>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</si>
  <si>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</si>
  <si>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</si>
  <si>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</si>
  <si>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</si>
  <si>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</si>
  <si>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</si>
  <si>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</si>
  <si>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</si>
  <si>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</si>
  <si>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</si>
  <si>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</si>
  <si>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</si>
  <si>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</si>
  <si>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</si>
  <si>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</si>
  <si>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</si>
  <si>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</si>
  <si>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</si>
  <si>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</si>
  <si>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</si>
  <si>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</si>
  <si>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</si>
  <si>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</si>
  <si>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</si>
  <si>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</si>
  <si>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</si>
  <si>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</si>
  <si>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</si>
  <si>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</si>
  <si>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</si>
  <si>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</si>
  <si>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</si>
  <si>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</si>
  <si>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</si>
  <si>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</si>
  <si>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</si>
  <si>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</si>
  <si>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</si>
  <si>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</si>
  <si>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</si>
  <si>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</si>
  <si>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</si>
  <si>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</si>
  <si>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</si>
  <si>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</si>
  <si>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</si>
  <si>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</si>
  <si>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</si>
  <si>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</si>
  <si>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</si>
  <si>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</si>
  <si>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</si>
  <si>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</si>
  <si>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</si>
  <si>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</si>
  <si>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</si>
  <si>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</si>
  <si>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</si>
  <si>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</si>
  <si>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</si>
  <si>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</si>
  <si>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</si>
  <si>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</si>
  <si>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</si>
  <si>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</si>
  <si>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</si>
  <si>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</si>
  <si>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</si>
  <si>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</si>
  <si>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</si>
  <si>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</si>
  <si>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</si>
  <si>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</si>
  <si>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</si>
  <si>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</si>
  <si>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</si>
  <si>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</si>
  <si>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</si>
  <si>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</si>
  <si>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</si>
  <si>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</si>
  <si>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</si>
  <si>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</si>
  <si>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</si>
  <si>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</si>
  <si>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</si>
  <si>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</si>
  <si>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</si>
  <si>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</si>
  <si>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</si>
  <si>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</si>
  <si>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</si>
  <si>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</si>
  <si>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</si>
  <si>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</si>
  <si>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</si>
  <si>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</si>
  <si>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</si>
  <si>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</si>
  <si>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</si>
  <si>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</si>
  <si>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</si>
  <si>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</si>
  <si>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</si>
  <si>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</si>
  <si>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</si>
  <si>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</si>
  <si>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</si>
  <si>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</si>
  <si>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</si>
  <si>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</si>
  <si>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</si>
  <si>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</si>
  <si>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</si>
  <si>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</si>
  <si>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</si>
  <si>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</si>
  <si>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</si>
  <si>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</si>
  <si>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</si>
  <si>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</si>
  <si>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</si>
  <si>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</si>
  <si>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</si>
  <si>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</si>
  <si>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</si>
  <si>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</si>
  <si>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</si>
  <si>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</si>
  <si>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</si>
  <si>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</si>
  <si>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</si>
  <si>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</si>
  <si>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</si>
  <si>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</si>
  <si>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</si>
  <si>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</si>
  <si>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</si>
  <si>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</si>
  <si>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</si>
  <si>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</si>
  <si>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</si>
  <si>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</si>
  <si>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</si>
  <si>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</si>
  <si>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</si>
  <si>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</si>
  <si>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</si>
  <si>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</si>
  <si>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</si>
  <si>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</si>
  <si>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</si>
  <si>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</si>
  <si>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</si>
  <si>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</si>
  <si>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</si>
  <si>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</si>
  <si>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</si>
  <si>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</si>
  <si>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</si>
  <si>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</si>
  <si>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</si>
  <si>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</si>
  <si>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</si>
  <si>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</si>
  <si>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</si>
  <si>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</si>
  <si>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</si>
  <si>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</si>
  <si>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</si>
  <si>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</si>
  <si>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</si>
  <si>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</si>
  <si>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</si>
  <si>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</si>
  <si>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</si>
  <si>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</si>
  <si>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</si>
  <si>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</si>
  <si>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</si>
  <si>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</si>
  <si>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</si>
  <si>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</si>
  <si>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</si>
  <si>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</si>
  <si>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</si>
  <si>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</si>
  <si>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</si>
  <si>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</si>
  <si>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</si>
  <si>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</si>
  <si>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</si>
  <si>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</si>
  <si>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</si>
  <si>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</si>
  <si>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</si>
  <si>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</si>
  <si>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</si>
  <si>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</si>
  <si>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</si>
  <si>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</si>
  <si>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</si>
  <si>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</si>
  <si>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</si>
  <si>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</si>
  <si>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</si>
  <si>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</si>
  <si>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</si>
  <si>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</si>
  <si>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</si>
  <si>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</si>
  <si>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</si>
  <si>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</si>
  <si>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</si>
  <si>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</si>
  <si>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</si>
  <si>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</si>
  <si>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</si>
  <si>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</si>
  <si>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</si>
  <si>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</si>
  <si>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</si>
  <si>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</si>
  <si>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</si>
  <si>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</si>
  <si>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</si>
  <si>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</si>
  <si>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</si>
  <si>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</si>
  <si>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</si>
  <si>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</si>
  <si>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</si>
  <si>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</si>
  <si>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</si>
  <si>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</si>
  <si>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</si>
  <si>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</si>
  <si>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BES A SAINT-JUERY</t>
  </si>
  <si>
    <t>LE BES</t>
  </si>
  <si>
    <t>05096810</t>
  </si>
  <si>
    <t>18310006400033</t>
  </si>
  <si>
    <t>Agence de l'Eau Adour-Garonne</t>
  </si>
  <si>
    <t>34255833500077</t>
  </si>
  <si>
    <t>AQUASCOP BIOLOGIE site de Monptellier</t>
  </si>
  <si>
    <t>IBMR-20-M173</t>
  </si>
  <si>
    <t>JOYCE LAMBERT, AXEL BERGEON</t>
  </si>
  <si>
    <t>IBMR standard</t>
  </si>
  <si>
    <t>DROITE</t>
  </si>
  <si>
    <t>ETIAGE NORMAL</t>
  </si>
  <si>
    <t>ENSOLEILLE</t>
  </si>
  <si>
    <t>NULLE</t>
  </si>
  <si>
    <t>OUI</t>
  </si>
  <si>
    <t>abondant</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</si>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</sst>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706549</v>
      </c>
      <c r="G10" s="97"/>
      <c r="H10" s="98"/>
    </row>
    <row r="11" spans="1:8" ht="15">
      <c r="A11" s="10" t="s">
        <v>2277</v>
      </c>
      <c r="B11" s="47">
        <v>44081</v>
      </c>
      <c r="D11" s="10" t="s">
        <v>2280</v>
      </c>
      <c r="E11" s="52">
        <v>6414232</v>
      </c>
      <c r="G11" s="97"/>
      <c r="H11" s="98"/>
    </row>
    <row r="12" spans="1:8" ht="15">
      <c r="A12" s="10" t="s">
        <v>2283</v>
      </c>
      <c r="B12" s="52" t="s">
        <v>5294</v>
      </c>
      <c r="D12" s="10" t="s">
        <v>2281</v>
      </c>
      <c r="E12" s="52">
        <v>706646</v>
      </c>
      <c r="G12" s="99"/>
      <c r="H12" s="100"/>
    </row>
    <row r="13" spans="1:5" ht="17.25" customHeight="1" thickBot="1">
      <c r="A13" s="2"/>
      <c r="B13" s="55"/>
      <c r="D13" s="10" t="s">
        <v>2282</v>
      </c>
      <c r="E13" s="52">
        <v>6414259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706549</v>
      </c>
    </row>
    <row r="18" spans="1:3" ht="15">
      <c r="A18" s="111"/>
      <c r="B18" s="49" t="s">
        <v>2267</v>
      </c>
      <c r="C18" s="61">
        <f>E11</f>
        <v>6414232</v>
      </c>
    </row>
    <row r="19" spans="1:2" ht="15">
      <c r="A19" s="3" t="s">
        <v>2063</v>
      </c>
      <c r="B19" s="29">
        <v>923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13.3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87</v>
      </c>
      <c r="D35" s="28" t="s">
        <v>2284</v>
      </c>
      <c r="E35" s="32">
        <v>13</v>
      </c>
    </row>
    <row r="36" spans="1:5" s="7" customFormat="1" ht="15" customHeight="1">
      <c r="A36" s="5" t="s">
        <v>2113</v>
      </c>
      <c r="B36" s="30">
        <v>85</v>
      </c>
      <c r="C36" s="6"/>
      <c r="D36" s="8" t="s">
        <v>2112</v>
      </c>
      <c r="E36" s="30">
        <v>15</v>
      </c>
    </row>
    <row r="37" spans="1:5" s="7" customFormat="1" ht="15" customHeight="1">
      <c r="A37" s="5" t="s">
        <v>2111</v>
      </c>
      <c r="B37" s="30">
        <v>13.6</v>
      </c>
      <c r="C37" s="6"/>
      <c r="D37" s="8" t="s">
        <v>2110</v>
      </c>
      <c r="E37" s="30">
        <v>11</v>
      </c>
    </row>
    <row r="38" spans="1:5" s="7" customFormat="1" ht="15" customHeight="1">
      <c r="A38" s="5" t="s">
        <v>2115</v>
      </c>
      <c r="B38" s="30">
        <v>20</v>
      </c>
      <c r="C38" s="6"/>
      <c r="D38" s="8" t="s">
        <v>2115</v>
      </c>
      <c r="E38" s="30">
        <v>70</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v>2</v>
      </c>
    </row>
    <row r="75" spans="1:5" s="15" customFormat="1" ht="15">
      <c r="A75" s="3" t="s">
        <v>2081</v>
      </c>
      <c r="B75" s="9">
        <v>3</v>
      </c>
      <c r="C75" s="6"/>
      <c r="D75" s="10" t="s">
        <v>2081</v>
      </c>
      <c r="E75" s="9">
        <v>3</v>
      </c>
    </row>
    <row r="76" spans="1:5" s="15" customFormat="1" ht="15">
      <c r="A76" s="3" t="s">
        <v>2080</v>
      </c>
      <c r="B76" s="9">
        <v>2</v>
      </c>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3</v>
      </c>
    </row>
    <row r="85" spans="1:5" s="15" customFormat="1" ht="15">
      <c r="A85" s="3" t="s">
        <v>2073</v>
      </c>
      <c r="B85" s="9">
        <v>1</v>
      </c>
      <c r="C85" s="6"/>
      <c r="D85" s="10" t="s">
        <v>2073</v>
      </c>
      <c r="E85" s="9">
        <v>1</v>
      </c>
    </row>
    <row r="86" spans="1:5" s="15" customFormat="1" ht="15">
      <c r="A86" s="3" t="s">
        <v>2072</v>
      </c>
      <c r="B86" s="9">
        <v>2</v>
      </c>
      <c r="C86" s="6"/>
      <c r="D86" s="10" t="s">
        <v>2072</v>
      </c>
      <c r="E86" s="9">
        <v>1</v>
      </c>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5</v>
      </c>
      <c r="E97" s="35">
        <v>10</v>
      </c>
      <c r="F97" s="35" t="s">
        <v>2290</v>
      </c>
      <c r="G97" s="77"/>
      <c r="H97" s="78"/>
    </row>
    <row r="98" spans="1:8" ht="15">
      <c r="A98" s="33" t="s">
        <v>547</v>
      </c>
      <c r="B98" s="20" t="str">
        <f>IF(A98="NEWCOD",IF(ISBLANK(G98),"renseigner le champ 'Nouveau taxon'",G98),VLOOKUP(A98,'Ref Taxo'!A:B,2,FALSE))</f>
        <v>Didymosphenia</v>
      </c>
      <c r="C98" s="21">
        <f>IF(A98="NEWCOD",IF(ISBLANK(H98),"NoCod",H98),VLOOKUP(A98,'Ref Taxo'!A:D,4,FALSE))</f>
        <v>9381</v>
      </c>
      <c r="D98" s="34">
        <v>0.1</v>
      </c>
      <c r="E98" s="35">
        <v>0.2</v>
      </c>
      <c r="F98" s="35" t="s">
        <v>2290</v>
      </c>
      <c r="G98" s="79"/>
      <c r="H98" s="80"/>
    </row>
    <row r="99" spans="1:8" ht="15">
      <c r="A99" s="33" t="s">
        <v>638</v>
      </c>
      <c r="B99" s="20" t="str">
        <f>IF(A99="NEWCOD",IF(ISBLANK(G99),"renseigner le champ 'Nouveau taxon'",G99),VLOOKUP(A99,'Ref Taxo'!A:B,2,FALSE))</f>
        <v>Encyonema</v>
      </c>
      <c r="C99" s="21">
        <f>IF(A99="NEWCOD",IF(ISBLANK(H99),"NoCod",H99),VLOOKUP(A99,'Ref Taxo'!A:D,4,FALSE))</f>
        <v>9378</v>
      </c>
      <c r="D99" s="34">
        <v>0.01</v>
      </c>
      <c r="E99" s="35">
        <v>3.5</v>
      </c>
      <c r="F99" s="35" t="s">
        <v>2290</v>
      </c>
      <c r="G99" s="79"/>
      <c r="H99" s="80"/>
    </row>
    <row r="100" spans="1:8" ht="15">
      <c r="A100" s="33" t="s">
        <v>777</v>
      </c>
      <c r="B100" s="20" t="str">
        <f>IF(A100="NEWCOD",IF(ISBLANK(G100),"renseigner le champ 'Nouveau taxon'",G100),VLOOKUP(A100,'Ref Taxo'!A:B,2,FALSE))</f>
        <v>Fragilaria</v>
      </c>
      <c r="C100" s="21">
        <f>IF(A100="NEWCOD",IF(ISBLANK(H100),"NoCod",H100),VLOOKUP(A100,'Ref Taxo'!A:D,4,FALSE))</f>
        <v>9533</v>
      </c>
      <c r="D100" s="34">
        <v>2.1</v>
      </c>
      <c r="E100" s="35">
        <v>14</v>
      </c>
      <c r="F100" s="35" t="s">
        <v>2290</v>
      </c>
      <c r="G100" s="79"/>
      <c r="H100" s="80"/>
    </row>
    <row r="101" spans="1:8" ht="15">
      <c r="A101" s="33" t="s">
        <v>810</v>
      </c>
      <c r="B101" s="20" t="str">
        <f>IF(A101="NEWCOD",IF(ISBLANK(G101),"renseigner le champ 'Nouveau taxon'",G101),VLOOKUP(A101,'Ref Taxo'!A:B,2,FALSE))</f>
        <v>Gomphoneis</v>
      </c>
      <c r="C101" s="21">
        <f>IF(A101="NEWCOD",IF(ISBLANK(H101),"NoCod",H101),VLOOKUP(A101,'Ref Taxo'!A:D,4,FALSE))</f>
        <v>9382</v>
      </c>
      <c r="D101" s="34">
        <v>4.2</v>
      </c>
      <c r="E101" s="35">
        <v>8.75</v>
      </c>
      <c r="F101" s="35" t="s">
        <v>2290</v>
      </c>
      <c r="G101" s="79"/>
      <c r="H101" s="80"/>
    </row>
    <row r="102" spans="1:8" ht="15">
      <c r="A102" s="33" t="s">
        <v>1020</v>
      </c>
      <c r="B102" s="20" t="str">
        <f>IF(A102="NEWCOD",IF(ISBLANK(G102),"renseigner le champ 'Nouveau taxon'",G102),VLOOKUP(A102,'Ref Taxo'!A:B,2,FALSE))</f>
        <v>Lemanea</v>
      </c>
      <c r="C102" s="21">
        <f>IF(A102="NEWCOD",IF(ISBLANK(H102),"NoCod",H102),VLOOKUP(A102,'Ref Taxo'!A:D,4,FALSE))</f>
        <v>1159</v>
      </c>
      <c r="D102" s="34">
        <v>0.01</v>
      </c>
      <c r="E102" s="35"/>
      <c r="F102" s="35" t="s">
        <v>2290</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0.35</v>
      </c>
      <c r="E103" s="35">
        <v>1.75</v>
      </c>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c r="E104" s="35">
        <v>0.05</v>
      </c>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8</v>
      </c>
      <c r="E105" s="35">
        <v>45</v>
      </c>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c r="E106" s="35">
        <v>0.01</v>
      </c>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0.01</v>
      </c>
      <c r="E107" s="35"/>
      <c r="F107" s="35" t="s">
        <v>2290</v>
      </c>
      <c r="G107" s="79"/>
      <c r="H107" s="80"/>
    </row>
    <row r="108" spans="1:8" ht="15">
      <c r="A108" s="33" t="s">
        <v>775</v>
      </c>
      <c r="B108" s="20" t="str">
        <f>IF(A108="NEWCOD",IF(ISBLANK(G108),"renseigner le champ 'Nouveau taxon'",G108),VLOOKUP(A108,'Ref Taxo'!A:B,2,FALSE))</f>
        <v>Fontinalis squamosa</v>
      </c>
      <c r="C108" s="21">
        <f>IF(A108="NEWCOD",IF(ISBLANK(H108),"NoCod",H108),VLOOKUP(A108,'Ref Taxo'!A:D,4,FALSE))</f>
        <v>1312</v>
      </c>
      <c r="D108" s="34">
        <v>0.01</v>
      </c>
      <c r="E108" s="35"/>
      <c r="F108" s="35" t="s">
        <v>2290</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0.01</v>
      </c>
      <c r="E109" s="35">
        <v>0.01</v>
      </c>
      <c r="F109" s="35" t="s">
        <v>2290</v>
      </c>
      <c r="G109" s="79"/>
      <c r="H109" s="80"/>
    </row>
    <row r="110" spans="1:8" ht="15">
      <c r="A110" s="33" t="s">
        <v>283</v>
      </c>
      <c r="B110" s="20" t="str">
        <f>IF(A110="NEWCOD",IF(ISBLANK(G110),"renseigner le champ 'Nouveau taxon'",G110),VLOOKUP(A110,'Ref Taxo'!A:B,2,FALSE))</f>
        <v>Carex acuta</v>
      </c>
      <c r="C110" s="21">
        <f>IF(A110="NEWCOD",IF(ISBLANK(H110),"NoCod",H110),VLOOKUP(A110,'Ref Taxo'!A:D,4,FALSE))</f>
        <v>1467</v>
      </c>
      <c r="D110" s="34">
        <v>0.01</v>
      </c>
      <c r="E110" s="35">
        <v>0.1</v>
      </c>
      <c r="F110" s="35" t="s">
        <v>2290</v>
      </c>
      <c r="G110" s="79"/>
      <c r="H110" s="80"/>
    </row>
    <row r="111" spans="1:8" ht="15">
      <c r="A111" s="33" t="s">
        <v>617</v>
      </c>
      <c r="B111" s="20" t="str">
        <f>IF(A111="NEWCOD",IF(ISBLANK(G111),"renseigner le champ 'Nouveau taxon'",G111),VLOOKUP(A111,'Ref Taxo'!A:B,2,FALSE))</f>
        <v>Eleocharis palustris</v>
      </c>
      <c r="C111" s="21">
        <f>IF(A111="NEWCOD",IF(ISBLANK(H111),"NoCod",H111),VLOOKUP(A111,'Ref Taxo'!A:D,4,FALSE))</f>
        <v>1506</v>
      </c>
      <c r="D111" s="34">
        <v>0.02</v>
      </c>
      <c r="E111" s="35">
        <v>0.15</v>
      </c>
      <c r="F111" s="35" t="s">
        <v>2290</v>
      </c>
      <c r="G111" s="79"/>
      <c r="H111" s="80"/>
    </row>
    <row r="112" spans="1:8" ht="15">
      <c r="A112" s="33" t="s">
        <v>1132</v>
      </c>
      <c r="B112" s="20" t="str">
        <f>IF(A112="NEWCOD",IF(ISBLANK(G112),"renseigner le champ 'Nouveau taxon'",G112),VLOOKUP(A112,'Ref Taxo'!A:B,2,FALSE))</f>
        <v>Mentha aquatica</v>
      </c>
      <c r="C112" s="21">
        <f>IF(A112="NEWCOD",IF(ISBLANK(H112),"NoCod",H112),VLOOKUP(A112,'Ref Taxo'!A:D,4,FALSE))</f>
        <v>1791</v>
      </c>
      <c r="D112" s="34">
        <v>0.01</v>
      </c>
      <c r="E112" s="35">
        <v>0.01</v>
      </c>
      <c r="F112" s="35" t="s">
        <v>2290</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c r="E113" s="35">
        <v>0.02</v>
      </c>
      <c r="F113" s="35" t="s">
        <v>2290</v>
      </c>
      <c r="G113" s="79"/>
      <c r="H113" s="80"/>
    </row>
    <row r="114" spans="1:8" ht="15">
      <c r="A114" s="33" t="s">
        <v>1098</v>
      </c>
      <c r="B114" s="20" t="str">
        <f>IF(A114="NEWCOD",IF(ISBLANK(G114),"renseigner le champ 'Nouveau taxon'",G114),VLOOKUP(A114,'Ref Taxo'!A:B,2,FALSE))</f>
        <v>Lysimachia vulgaris</v>
      </c>
      <c r="C114" s="21">
        <f>IF(A114="NEWCOD",IF(ISBLANK(H114),"NoCod",H114),VLOOKUP(A114,'Ref Taxo'!A:D,4,FALSE))</f>
        <v>1887</v>
      </c>
      <c r="D114" s="34">
        <v>0.01</v>
      </c>
      <c r="E114" s="35">
        <v>0.01</v>
      </c>
      <c r="F114" s="35" t="s">
        <v>2290</v>
      </c>
      <c r="G114" s="79"/>
      <c r="H114" s="80"/>
    </row>
    <row r="115" spans="1:8" ht="15">
      <c r="A115" s="33" t="s">
        <v>1198</v>
      </c>
      <c r="B115" s="20" t="str">
        <f>IF(A115="NEWCOD",IF(ISBLANK(G115),"renseigner le champ 'Nouveau taxon'",G115),VLOOKUP(A115,'Ref Taxo'!A:B,2,FALSE))</f>
        <v>Myriophyllum alterniflorum</v>
      </c>
      <c r="C115" s="21">
        <f>IF(A115="NEWCOD",IF(ISBLANK(H115),"NoCod",H115),VLOOKUP(A115,'Ref Taxo'!A:D,4,FALSE))</f>
        <v>1776</v>
      </c>
      <c r="D115" s="34"/>
      <c r="E115" s="35">
        <v>0.01</v>
      </c>
      <c r="F115" s="35" t="s">
        <v>2290</v>
      </c>
      <c r="G115" s="79"/>
      <c r="H115" s="80"/>
    </row>
    <row r="116" spans="1:8" ht="15">
      <c r="A116" s="33" t="s">
        <v>1610</v>
      </c>
      <c r="B116" s="20" t="str">
        <f>IF(A116="NEWCOD",IF(ISBLANK(G116),"renseigner le champ 'Nouveau taxon'",G116),VLOOKUP(A116,'Ref Taxo'!A:B,2,FALSE))</f>
        <v>Ranunculus penicillatus</v>
      </c>
      <c r="C116" s="21">
        <f>IF(A116="NEWCOD",IF(ISBLANK(H116),"NoCod",H116),VLOOKUP(A116,'Ref Taxo'!A:D,4,FALSE))</f>
        <v>1909</v>
      </c>
      <c r="D116" s="34">
        <v>0.01</v>
      </c>
      <c r="E116" s="35">
        <v>0.1</v>
      </c>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2021-01-26T13:44:05Z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